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820" windowHeight="5985" tabRatio="614" activeTab="2"/>
  </bookViews>
  <sheets>
    <sheet name="ORÇAMENTO" sheetId="1" r:id="rId1"/>
    <sheet name="MEM. CÁLCULO" sheetId="2" r:id="rId2"/>
    <sheet name="CRONOGRAMA" sheetId="3" r:id="rId3"/>
  </sheets>
  <definedNames>
    <definedName name="_xlfn.SINGLE" hidden="1">#NAME?</definedName>
    <definedName name="_xlnm.Print_Area" localSheetId="2">'CRONOGRAMA'!$A$1:$M$33</definedName>
    <definedName name="_xlnm.Print_Area" localSheetId="1">'MEM. CÁLCULO'!$A$1:$H$60</definedName>
    <definedName name="_xlnm.Print_Area" localSheetId="0">'ORÇAMENTO'!$A$1:$H$61</definedName>
  </definedNames>
  <calcPr fullCalcOnLoad="1"/>
</workbook>
</file>

<file path=xl/sharedStrings.xml><?xml version="1.0" encoding="utf-8"?>
<sst xmlns="http://schemas.openxmlformats.org/spreadsheetml/2006/main" count="346" uniqueCount="124">
  <si>
    <t>ITEM</t>
  </si>
  <si>
    <t>CÓDIGO</t>
  </si>
  <si>
    <t>DESCRIÇÃO</t>
  </si>
  <si>
    <t>UND</t>
  </si>
  <si>
    <t>QTD.</t>
  </si>
  <si>
    <t>VALOR TOTAL COM BDI (R$)</t>
  </si>
  <si>
    <t>1.1</t>
  </si>
  <si>
    <t>2</t>
  </si>
  <si>
    <t>2.1</t>
  </si>
  <si>
    <t>2.2</t>
  </si>
  <si>
    <t>3</t>
  </si>
  <si>
    <t>3.1</t>
  </si>
  <si>
    <t>3.2</t>
  </si>
  <si>
    <t>4.1</t>
  </si>
  <si>
    <t>4.2</t>
  </si>
  <si>
    <t>FÍSICO / FINANCEIRO</t>
  </si>
  <si>
    <t>FÍSICO</t>
  </si>
  <si>
    <t>FINANCEIRO</t>
  </si>
  <si>
    <t>SERVIÇOS PRELIMINARES</t>
  </si>
  <si>
    <t>UNID</t>
  </si>
  <si>
    <t>M2</t>
  </si>
  <si>
    <t>DEMOLIÇÃO</t>
  </si>
  <si>
    <t>M3</t>
  </si>
  <si>
    <t>M</t>
  </si>
  <si>
    <t>MOVIMENTO DE TERRA</t>
  </si>
  <si>
    <t>3.1.1</t>
  </si>
  <si>
    <t>3.1.2</t>
  </si>
  <si>
    <t>3.2.1</t>
  </si>
  <si>
    <t>3.2.2</t>
  </si>
  <si>
    <t>3.2.3</t>
  </si>
  <si>
    <t>4.1.1</t>
  </si>
  <si>
    <t>4.1.2</t>
  </si>
  <si>
    <t>4.2.1</t>
  </si>
  <si>
    <t>4.2.2</t>
  </si>
  <si>
    <t>4.2.3</t>
  </si>
  <si>
    <t>4.2.4</t>
  </si>
  <si>
    <t>3.2.4</t>
  </si>
  <si>
    <t>OBRA:</t>
  </si>
  <si>
    <t>DATA:</t>
  </si>
  <si>
    <t>REGULARIZAÇÃO E COMPACTAÇÃO DE TERRENO MANUAL, COM SOQUETE</t>
  </si>
  <si>
    <t>FORMA E DESFORMA DE COMPENSADO RESINADO, ESP. 12MM, REAPROVEITAMENTO (3X), EXCLUSIVE ESCORAMENTO</t>
  </si>
  <si>
    <t>FORNECIMENTO E COLOCAÇÃO DE PLACA DE OBRA EM CHAPA
GALVANIZADA (3,00 X 1,5 0 M) - EM CHAPA GALVANIZADA 0,26
AFIXADAS COM REBITES 540 E PARAFUSOS 3/8, EM ESTRUTURA
METÁLICA VIGA U 2" ENRIJECIDA COM METALON 20 X 20, SUPORTE
EM EUCALIPTO AUTOCLAVADO PINTADAS</t>
  </si>
  <si>
    <t>ASSOCIAÇÃO DOS MUNICÍPIOS DA MICRO REGIÃO DO VALE DO PARAIBUNA</t>
  </si>
  <si>
    <t>LOCAL:</t>
  </si>
  <si>
    <t>MUNICÍPIO</t>
  </si>
  <si>
    <t>DATA BASE:</t>
  </si>
  <si>
    <t>BDI:</t>
  </si>
  <si>
    <t>___________________________________________________________</t>
  </si>
  <si>
    <t>Responsável Técnico</t>
  </si>
  <si>
    <t>Pedro Giovanni Vieira Vidal</t>
  </si>
  <si>
    <t>Prefeito Municipal</t>
  </si>
  <si>
    <t>Engenheiro Civil</t>
  </si>
  <si>
    <t>CREA-MG: 59.552/D</t>
  </si>
  <si>
    <t>VALOR TOTAL:</t>
  </si>
  <si>
    <t>CUSTO UNIT. 
SEM BDI (R$)</t>
  </si>
  <si>
    <t>CUSTO UNIT.
COM BDI (R$)</t>
  </si>
  <si>
    <t>_________________________________________________________</t>
  </si>
  <si>
    <t>ED-50152</t>
  </si>
  <si>
    <t>ED-51122</t>
  </si>
  <si>
    <t>ED-49645</t>
  </si>
  <si>
    <r>
      <t xml:space="preserve">PREFEITURA MUNICIPAL DE </t>
    </r>
    <r>
      <rPr>
        <b/>
        <sz val="12"/>
        <rFont val="Calibri"/>
        <family val="2"/>
      </rPr>
      <t>ANDRELÂNDIA - MG</t>
    </r>
  </si>
  <si>
    <t>ANDRELÂNDIA - MG</t>
  </si>
  <si>
    <t>Francisco Carlos Rivelli</t>
  </si>
  <si>
    <t>Prefeitura Municipal de Andrelândia</t>
  </si>
  <si>
    <t>BDI</t>
  </si>
  <si>
    <t>CONSÓRCIO INTERMUNICIPAL MULTIFINALITÁRIO DO VALE DO PARAIBUNA</t>
  </si>
  <si>
    <t>RO-42282</t>
  </si>
  <si>
    <t>REMOÇÃO DE MATA-BURRO</t>
  </si>
  <si>
    <t>INSTALAÇÃO DE MATA-BURROS</t>
  </si>
  <si>
    <t xml:space="preserve">EXECUÇÃO </t>
  </si>
  <si>
    <t>3.1.1.1</t>
  </si>
  <si>
    <t>3.1.1.2</t>
  </si>
  <si>
    <t>3.1.2.1</t>
  </si>
  <si>
    <t>3.1.2.2</t>
  </si>
  <si>
    <t>ED-49780</t>
  </si>
  <si>
    <t>CONCRETO CICLÓPICO, FCK 15 MPA,  PREPARADO EM OBRA COM BETONEIRA, COM 30% DE PEDRA DE MÃO, INCLUSIVE LANÇAMENTO, ADENSAMENTO E ACABAMENTO</t>
  </si>
  <si>
    <t>3.1.2.3</t>
  </si>
  <si>
    <t>DRENAGEM</t>
  </si>
  <si>
    <t>ED-51111</t>
  </si>
  <si>
    <t>ESCAVAÇÃO MECÂNICA DE VALAS COM DESCARGA LATERAL H &lt;= 1,50 M</t>
  </si>
  <si>
    <t>ED-51120</t>
  </si>
  <si>
    <t>REATERRO MANUAL DE VALA</t>
  </si>
  <si>
    <t>4.1.1.1</t>
  </si>
  <si>
    <t>4.1.1.2</t>
  </si>
  <si>
    <t>4.1.2.1</t>
  </si>
  <si>
    <t>4.1.2.2</t>
  </si>
  <si>
    <t>4.1.2.3</t>
  </si>
  <si>
    <t>ED-48675</t>
  </si>
  <si>
    <t>FORNECIMENTO, ASSENTAMENTO E REJUNTAMENTO DE TUBO DE CONCRETO SIMPLES PS1 D = 300 MM</t>
  </si>
  <si>
    <t>DIVERSOS</t>
  </si>
  <si>
    <t>MATA-BURROS (H=1,00 M)</t>
  </si>
  <si>
    <t>MATA-BURROS (H=1,50 M)</t>
  </si>
  <si>
    <t>3.1.2.4</t>
  </si>
  <si>
    <t>MERCADO</t>
  </si>
  <si>
    <t>INSTALAÇÃO DE MATA-BURROS EM TRILHO METÁLICO (EXCETO FORNECIMENTO)</t>
  </si>
  <si>
    <t>4.1.2.4</t>
  </si>
  <si>
    <t>TRANSPORTE DE MATA-BURROS COM CAMINHÃO CARROCERIA</t>
  </si>
  <si>
    <t>UNDXKM</t>
  </si>
  <si>
    <t>SETOP 10/2021 E SINAPI 11/2021 (NÃO DESONERADO)</t>
  </si>
  <si>
    <t>4</t>
  </si>
  <si>
    <t>-</t>
  </si>
  <si>
    <t>MEMORIAL DE CÁLCULO</t>
  </si>
  <si>
    <t>70*15</t>
  </si>
  <si>
    <t>17,2*35</t>
  </si>
  <si>
    <t>3,5*3,5*35</t>
  </si>
  <si>
    <t>5,4*2*1*35</t>
  </si>
  <si>
    <t>2*0,8828*1,2*35</t>
  </si>
  <si>
    <t>35*15</t>
  </si>
  <si>
    <t>(0,8*4*1)*35</t>
  </si>
  <si>
    <t>(0,8*4)*35</t>
  </si>
  <si>
    <t>4*35</t>
  </si>
  <si>
    <t>112,00-(3,14*0,15*0,15*140)</t>
  </si>
  <si>
    <t>24,4*35</t>
  </si>
  <si>
    <t>5,4*2*1,5*35</t>
  </si>
  <si>
    <t>2*0,8828*1,7*35</t>
  </si>
  <si>
    <t>(0,8*4*1,5)*35</t>
  </si>
  <si>
    <t>168,00-(3,14*0,15*0,15*4*35)</t>
  </si>
  <si>
    <t>ANEXO A1 - PLANILHA DE ORÇAMENTO</t>
  </si>
  <si>
    <t>EMPRESA LICITANTE</t>
  </si>
  <si>
    <t>CREA-MG:</t>
  </si>
  <si>
    <t xml:space="preserve">Nome: </t>
  </si>
  <si>
    <t>ANEXO E - MEMORIAL DE CÁLCULO</t>
  </si>
  <si>
    <t>ANEXO B1 - CRONOGRAMA FÍSICO-FINANCEIRO</t>
  </si>
  <si>
    <t>Nome: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</si>
</sst>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-&quot;R$ &quot;* #,##0.00_-;&quot;-R$ &quot;* #,##0.00_-;_-&quot;R$ &quot;* \-??_-;_-@_-"/>
    <numFmt numFmtId="171" formatCode="_(* #,##0.00_);_(* \(#,##0.00\);_(* \-??_);_(@_)"/>
    <numFmt numFmtId="172" formatCode="_-* #,##0.00_-;\-* #,##0.00_-;_-* \-??_-;_-@_-"/>
    <numFmt numFmtId="173" formatCode="_(\$* #,##0.00_);_(\$* \(#,##0.00\);_(\$* \-??_);_(@_)"/>
    <numFmt numFmtId="174" formatCode="&quot;R$ &quot;#,##0.00"/>
    <numFmt numFmtId="175" formatCode="[$-416]dddd\,\ d&quot; de &quot;mmmm&quot; de &quot;yyyy"/>
    <numFmt numFmtId="176" formatCode="&quot;R$&quot;\ #,##0.00"/>
    <numFmt numFmtId="177" formatCode="&quot;Sim&quot;;&quot;Sim&quot;;&quot;Não&quot;"/>
    <numFmt numFmtId="178" formatCode="&quot;Verdadeiro&quot;;&quot;Verdadeiro&quot;;&quot;Falso&quot;"/>
    <numFmt numFmtId="179" formatCode="&quot;Ativado&quot;;&quot;Ativado&quot;;&quot;Desativado&quot;"/>
    <numFmt numFmtId="180" formatCode="[$€-2]\ #,##0.00_);[Red]\([$€-2]\ #,##0.00\)"/>
    <numFmt numFmtId="181" formatCode="&quot;R$&quot;#,##0.00"/>
    <numFmt numFmtId="182" formatCode="_-[$R$-416]\ * #,##0.00_-;\-[$R$-416]\ * #,##0.00_-;_-[$R$-416]\ * &quot;-&quot;??_-;_-@_-"/>
    <numFmt numFmtId="183" formatCode="0.0%"/>
    <numFmt numFmtId="184" formatCode="0.0000"/>
    <numFmt numFmtId="185" formatCode="0.000"/>
    <numFmt numFmtId="186" formatCode="[$-F800]dddd\,\ mmmm\ dd\,\ yyyy"/>
    <numFmt numFmtId="187" formatCode="0.00000"/>
    <numFmt numFmtId="188" formatCode="0.0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name val="Arial"/>
      <family val="2"/>
    </font>
    <font>
      <sz val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0" fillId="3" borderId="0" applyNumberFormat="0" applyBorder="0" applyAlignment="0" applyProtection="0"/>
    <xf numFmtId="0" fontId="36" fillId="4" borderId="0" applyNumberFormat="0" applyBorder="0" applyAlignment="0" applyProtection="0"/>
    <xf numFmtId="0" fontId="0" fillId="5" borderId="0" applyNumberFormat="0" applyBorder="0" applyAlignment="0" applyProtection="0"/>
    <xf numFmtId="0" fontId="36" fillId="6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0" fillId="9" borderId="0" applyNumberFormat="0" applyBorder="0" applyAlignment="0" applyProtection="0"/>
    <xf numFmtId="0" fontId="36" fillId="10" borderId="0" applyNumberFormat="0" applyBorder="0" applyAlignment="0" applyProtection="0"/>
    <xf numFmtId="0" fontId="0" fillId="11" borderId="0" applyNumberFormat="0" applyBorder="0" applyAlignment="0" applyProtection="0"/>
    <xf numFmtId="0" fontId="36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0" fillId="9" borderId="0" applyNumberFormat="0" applyBorder="0" applyAlignment="0" applyProtection="0"/>
    <xf numFmtId="0" fontId="36" fillId="21" borderId="0" applyNumberFormat="0" applyBorder="0" applyAlignment="0" applyProtection="0"/>
    <xf numFmtId="0" fontId="0" fillId="15" borderId="0" applyNumberFormat="0" applyBorder="0" applyAlignment="0" applyProtection="0"/>
    <xf numFmtId="0" fontId="36" fillId="22" borderId="0" applyNumberFormat="0" applyBorder="0" applyAlignment="0" applyProtection="0"/>
    <xf numFmtId="0" fontId="0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37" fillId="26" borderId="0" applyNumberFormat="0" applyBorder="0" applyAlignment="0" applyProtection="0"/>
    <xf numFmtId="0" fontId="2" fillId="17" borderId="0" applyNumberFormat="0" applyBorder="0" applyAlignment="0" applyProtection="0"/>
    <xf numFmtId="0" fontId="37" fillId="27" borderId="0" applyNumberFormat="0" applyBorder="0" applyAlignment="0" applyProtection="0"/>
    <xf numFmtId="0" fontId="2" fillId="19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37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32" borderId="0" applyNumberFormat="0" applyBorder="0" applyAlignment="0" applyProtection="0"/>
    <xf numFmtId="0" fontId="2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7" borderId="0" applyNumberFormat="0" applyBorder="0" applyAlignment="0" applyProtection="0"/>
    <xf numFmtId="0" fontId="39" fillId="35" borderId="1" applyNumberFormat="0" applyAlignment="0" applyProtection="0"/>
    <xf numFmtId="0" fontId="4" fillId="36" borderId="2" applyNumberFormat="0" applyAlignment="0" applyProtection="0"/>
    <xf numFmtId="0" fontId="40" fillId="37" borderId="3" applyNumberFormat="0" applyAlignment="0" applyProtection="0"/>
    <xf numFmtId="0" fontId="5" fillId="38" borderId="4" applyNumberFormat="0" applyAlignment="0" applyProtection="0"/>
    <xf numFmtId="0" fontId="41" fillId="0" borderId="5" applyNumberFormat="0" applyFill="0" applyAlignment="0" applyProtection="0"/>
    <xf numFmtId="0" fontId="6" fillId="0" borderId="6" applyNumberFormat="0" applyFill="0" applyAlignment="0" applyProtection="0"/>
    <xf numFmtId="0" fontId="37" fillId="39" borderId="0" applyNumberFormat="0" applyBorder="0" applyAlignment="0" applyProtection="0"/>
    <xf numFmtId="0" fontId="2" fillId="40" borderId="0" applyNumberFormat="0" applyBorder="0" applyAlignment="0" applyProtection="0"/>
    <xf numFmtId="0" fontId="37" fillId="41" borderId="0" applyNumberFormat="0" applyBorder="0" applyAlignment="0" applyProtection="0"/>
    <xf numFmtId="0" fontId="2" fillId="42" borderId="0" applyNumberFormat="0" applyBorder="0" applyAlignment="0" applyProtection="0"/>
    <xf numFmtId="0" fontId="37" fillId="43" borderId="0" applyNumberFormat="0" applyBorder="0" applyAlignment="0" applyProtection="0"/>
    <xf numFmtId="0" fontId="2" fillId="44" borderId="0" applyNumberFormat="0" applyBorder="0" applyAlignment="0" applyProtection="0"/>
    <xf numFmtId="0" fontId="37" fillId="45" borderId="0" applyNumberFormat="0" applyBorder="0" applyAlignment="0" applyProtection="0"/>
    <xf numFmtId="0" fontId="2" fillId="29" borderId="0" applyNumberFormat="0" applyBorder="0" applyAlignment="0" applyProtection="0"/>
    <xf numFmtId="0" fontId="37" fillId="46" borderId="0" applyNumberFormat="0" applyBorder="0" applyAlignment="0" applyProtection="0"/>
    <xf numFmtId="0" fontId="2" fillId="31" borderId="0" applyNumberFormat="0" applyBorder="0" applyAlignment="0" applyProtection="0"/>
    <xf numFmtId="0" fontId="37" fillId="47" borderId="0" applyNumberFormat="0" applyBorder="0" applyAlignment="0" applyProtection="0"/>
    <xf numFmtId="0" fontId="2" fillId="48" borderId="0" applyNumberFormat="0" applyBorder="0" applyAlignment="0" applyProtection="0"/>
    <xf numFmtId="0" fontId="42" fillId="49" borderId="1" applyNumberFormat="0" applyAlignment="0" applyProtection="0"/>
    <xf numFmtId="0" fontId="7" fillId="13" borderId="2" applyNumberFormat="0" applyAlignment="0" applyProtection="0"/>
    <xf numFmtId="0" fontId="8" fillId="5" borderId="0" applyNumberFormat="0" applyBorder="0" applyAlignment="0" applyProtection="0"/>
    <xf numFmtId="170" fontId="0" fillId="0" borderId="0" applyFill="0" applyBorder="0" applyAlignment="0" applyProtection="0"/>
    <xf numFmtId="168" fontId="1" fillId="0" borderId="0" applyFill="0" applyBorder="0" applyAlignment="0" applyProtection="0"/>
    <xf numFmtId="170" fontId="0" fillId="0" borderId="0" applyFill="0" applyBorder="0" applyAlignment="0" applyProtection="0"/>
    <xf numFmtId="0" fontId="9" fillId="50" borderId="0" applyNumberFormat="0" applyBorder="0" applyAlignment="0" applyProtection="0"/>
    <xf numFmtId="0" fontId="43" fillId="51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0" fillId="52" borderId="7" applyNumberFormat="0" applyFont="0" applyAlignment="0" applyProtection="0"/>
    <xf numFmtId="0" fontId="0" fillId="53" borderId="8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4" fillId="54" borderId="0" applyNumberFormat="0" applyBorder="0" applyAlignment="0" applyProtection="0"/>
    <xf numFmtId="0" fontId="45" fillId="35" borderId="9" applyNumberFormat="0" applyAlignment="0" applyProtection="0"/>
    <xf numFmtId="0" fontId="10" fillId="36" borderId="10" applyNumberFormat="0" applyAlignment="0" applyProtection="0"/>
    <xf numFmtId="41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14" fillId="0" borderId="12" applyNumberFormat="0" applyFill="0" applyAlignment="0" applyProtection="0"/>
    <xf numFmtId="0" fontId="50" fillId="0" borderId="13" applyNumberFormat="0" applyFill="0" applyAlignment="0" applyProtection="0"/>
    <xf numFmtId="0" fontId="15" fillId="0" borderId="14" applyNumberFormat="0" applyFill="0" applyAlignment="0" applyProtection="0"/>
    <xf numFmtId="0" fontId="51" fillId="0" borderId="15" applyNumberFormat="0" applyFill="0" applyAlignment="0" applyProtection="0"/>
    <xf numFmtId="0" fontId="16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3" fillId="0" borderId="18" applyNumberFormat="0" applyFill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</cellStyleXfs>
  <cellXfs count="163">
    <xf numFmtId="0" fontId="0" fillId="0" borderId="0" xfId="0" applyAlignment="1">
      <alignment/>
    </xf>
    <xf numFmtId="0" fontId="18" fillId="0" borderId="0" xfId="0" applyFont="1" applyAlignment="1">
      <alignment horizontal="left" vertical="center" readingOrder="2"/>
    </xf>
    <xf numFmtId="0" fontId="1" fillId="0" borderId="0" xfId="79">
      <alignment/>
      <protection/>
    </xf>
    <xf numFmtId="0" fontId="0" fillId="0" borderId="0" xfId="0" applyBorder="1" applyAlignment="1">
      <alignment/>
    </xf>
    <xf numFmtId="0" fontId="1" fillId="0" borderId="0" xfId="79" applyBorder="1">
      <alignment/>
      <protection/>
    </xf>
    <xf numFmtId="0" fontId="22" fillId="0" borderId="0" xfId="79" applyFont="1" applyBorder="1">
      <alignment/>
      <protection/>
    </xf>
    <xf numFmtId="0" fontId="1" fillId="0" borderId="0" xfId="79" applyBorder="1" applyAlignment="1">
      <alignment horizontal="center"/>
      <protection/>
    </xf>
    <xf numFmtId="0" fontId="23" fillId="0" borderId="0" xfId="79" applyFont="1" applyFill="1" applyBorder="1" applyAlignment="1" applyProtection="1">
      <alignment horizontal="justify" vertical="center" wrapText="1"/>
      <protection/>
    </xf>
    <xf numFmtId="0" fontId="24" fillId="0" borderId="0" xfId="79" applyFont="1" applyBorder="1">
      <alignment/>
      <protection/>
    </xf>
    <xf numFmtId="0" fontId="2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79" applyFont="1" applyFill="1" applyBorder="1" applyAlignment="1">
      <alignment horizontal="center" vertical="center"/>
      <protection/>
    </xf>
    <xf numFmtId="0" fontId="26" fillId="0" borderId="19" xfId="79" applyFont="1" applyFill="1" applyBorder="1" applyAlignment="1">
      <alignment horizontal="center" vertical="center"/>
      <protection/>
    </xf>
    <xf numFmtId="0" fontId="26" fillId="0" borderId="19" xfId="79" applyFont="1" applyFill="1" applyBorder="1" applyAlignment="1">
      <alignment horizontal="center" vertical="center" wrapText="1"/>
      <protection/>
    </xf>
    <xf numFmtId="0" fontId="0" fillId="0" borderId="0" xfId="79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79" applyFont="1" applyBorder="1" applyAlignment="1">
      <alignment horizontal="center" vertical="center" wrapText="1"/>
      <protection/>
    </xf>
    <xf numFmtId="2" fontId="0" fillId="0" borderId="0" xfId="0" applyNumberFormat="1" applyAlignment="1">
      <alignment horizontal="right" vertical="center"/>
    </xf>
    <xf numFmtId="0" fontId="25" fillId="0" borderId="0" xfId="79" applyFont="1">
      <alignment/>
      <protection/>
    </xf>
    <xf numFmtId="0" fontId="13" fillId="0" borderId="0" xfId="0" applyFont="1" applyAlignment="1">
      <alignment/>
    </xf>
    <xf numFmtId="0" fontId="0" fillId="0" borderId="20" xfId="79" applyFont="1" applyBorder="1" applyAlignment="1">
      <alignment horizontal="left" vertical="center" wrapText="1"/>
      <protection/>
    </xf>
    <xf numFmtId="0" fontId="13" fillId="55" borderId="20" xfId="79" applyFont="1" applyFill="1" applyBorder="1" applyAlignment="1">
      <alignment horizontal="center" vertical="center" wrapText="1"/>
      <protection/>
    </xf>
    <xf numFmtId="0" fontId="13" fillId="55" borderId="20" xfId="79" applyFont="1" applyFill="1" applyBorder="1" applyAlignment="1">
      <alignment vertical="center" wrapText="1"/>
      <protection/>
    </xf>
    <xf numFmtId="2" fontId="13" fillId="0" borderId="0" xfId="0" applyNumberFormat="1" applyFont="1" applyAlignment="1">
      <alignment horizontal="center" vertical="center" wrapText="1"/>
    </xf>
    <xf numFmtId="0" fontId="13" fillId="56" borderId="20" xfId="79" applyFont="1" applyFill="1" applyBorder="1" applyAlignment="1">
      <alignment horizontal="center" vertical="center" wrapText="1"/>
      <protection/>
    </xf>
    <xf numFmtId="0" fontId="13" fillId="56" borderId="20" xfId="79" applyFont="1" applyFill="1" applyBorder="1" applyAlignment="1">
      <alignment vertical="center" wrapText="1"/>
      <protection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left" vertical="center" readingOrder="1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19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2" fontId="0" fillId="0" borderId="23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0" fillId="0" borderId="19" xfId="79" applyFont="1" applyBorder="1" applyAlignment="1">
      <alignment horizontal="center" vertical="center" wrapText="1"/>
      <protection/>
    </xf>
    <xf numFmtId="172" fontId="0" fillId="0" borderId="24" xfId="0" applyNumberFormat="1" applyFont="1" applyBorder="1" applyAlignment="1">
      <alignment horizontal="center" vertical="center"/>
    </xf>
    <xf numFmtId="0" fontId="0" fillId="0" borderId="21" xfId="79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1" xfId="0" applyFont="1" applyBorder="1" applyAlignment="1">
      <alignment horizontal="right" vertical="center"/>
    </xf>
    <xf numFmtId="0" fontId="34" fillId="0" borderId="0" xfId="79" applyFont="1" applyFill="1" applyBorder="1" applyAlignment="1">
      <alignment horizontal="center" vertical="center"/>
      <protection/>
    </xf>
    <xf numFmtId="176" fontId="13" fillId="0" borderId="20" xfId="0" applyNumberFormat="1" applyFont="1" applyBorder="1" applyAlignment="1">
      <alignment horizontal="center" vertical="center"/>
    </xf>
    <xf numFmtId="0" fontId="26" fillId="0" borderId="25" xfId="79" applyFont="1" applyBorder="1" applyAlignment="1">
      <alignment horizontal="left" vertical="center" wrapText="1"/>
      <protection/>
    </xf>
    <xf numFmtId="0" fontId="26" fillId="0" borderId="0" xfId="79" applyFont="1" applyAlignment="1">
      <alignment vertical="top"/>
      <protection/>
    </xf>
    <xf numFmtId="0" fontId="26" fillId="0" borderId="26" xfId="79" applyFont="1" applyBorder="1" applyAlignment="1">
      <alignment vertical="top"/>
      <protection/>
    </xf>
    <xf numFmtId="0" fontId="28" fillId="0" borderId="25" xfId="79" applyFont="1" applyBorder="1">
      <alignment/>
      <protection/>
    </xf>
    <xf numFmtId="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35" fillId="0" borderId="27" xfId="79" applyFont="1" applyBorder="1" applyAlignment="1">
      <alignment horizontal="left" vertical="center"/>
      <protection/>
    </xf>
    <xf numFmtId="0" fontId="26" fillId="0" borderId="28" xfId="79" applyFont="1" applyBorder="1" applyAlignment="1">
      <alignment vertical="top"/>
      <protection/>
    </xf>
    <xf numFmtId="0" fontId="35" fillId="0" borderId="0" xfId="79" applyFont="1" applyAlignment="1">
      <alignment horizontal="left" vertical="center"/>
      <protection/>
    </xf>
    <xf numFmtId="14" fontId="35" fillId="0" borderId="29" xfId="79" applyNumberFormat="1" applyFont="1" applyBorder="1" applyAlignment="1">
      <alignment horizontal="left" vertical="top"/>
      <protection/>
    </xf>
    <xf numFmtId="0" fontId="28" fillId="0" borderId="0" xfId="79" applyFont="1">
      <alignment/>
      <protection/>
    </xf>
    <xf numFmtId="0" fontId="26" fillId="0" borderId="25" xfId="79" applyFont="1" applyBorder="1" applyAlignment="1">
      <alignment horizontal="left" vertical="center"/>
      <protection/>
    </xf>
    <xf numFmtId="0" fontId="26" fillId="0" borderId="30" xfId="79" applyFont="1" applyBorder="1" applyAlignment="1">
      <alignment vertical="top"/>
      <protection/>
    </xf>
    <xf numFmtId="0" fontId="26" fillId="0" borderId="0" xfId="79" applyFont="1" applyAlignment="1">
      <alignment horizontal="left" vertical="center"/>
      <protection/>
    </xf>
    <xf numFmtId="0" fontId="26" fillId="0" borderId="31" xfId="79" applyFont="1" applyBorder="1" applyAlignment="1">
      <alignment vertical="top"/>
      <protection/>
    </xf>
    <xf numFmtId="10" fontId="35" fillId="0" borderId="32" xfId="79" applyNumberFormat="1" applyFont="1" applyBorder="1" applyAlignment="1">
      <alignment horizontal="left" vertical="top"/>
      <protection/>
    </xf>
    <xf numFmtId="0" fontId="22" fillId="0" borderId="0" xfId="79" applyFont="1">
      <alignment/>
      <protection/>
    </xf>
    <xf numFmtId="0" fontId="0" fillId="0" borderId="0" xfId="79" applyFont="1">
      <alignment/>
      <protection/>
    </xf>
    <xf numFmtId="0" fontId="26" fillId="0" borderId="33" xfId="0" applyFont="1" applyBorder="1" applyAlignment="1">
      <alignment horizontal="center" vertical="center" wrapText="1"/>
    </xf>
    <xf numFmtId="0" fontId="13" fillId="57" borderId="20" xfId="79" applyFont="1" applyFill="1" applyBorder="1" applyAlignment="1">
      <alignment horizontal="center" vertical="center" wrapText="1"/>
      <protection/>
    </xf>
    <xf numFmtId="0" fontId="13" fillId="57" borderId="20" xfId="79" applyFont="1" applyFill="1" applyBorder="1" applyAlignment="1">
      <alignment vertical="center" wrapText="1"/>
      <protection/>
    </xf>
    <xf numFmtId="0" fontId="13" fillId="57" borderId="20" xfId="79" applyFont="1" applyFill="1" applyBorder="1" applyAlignment="1">
      <alignment horizontal="left" vertical="center" wrapText="1"/>
      <protection/>
    </xf>
    <xf numFmtId="0" fontId="26" fillId="0" borderId="0" xfId="79" applyFont="1" applyBorder="1" applyAlignment="1">
      <alignment vertical="top"/>
      <protection/>
    </xf>
    <xf numFmtId="0" fontId="26" fillId="0" borderId="0" xfId="79" applyFont="1" applyBorder="1" applyAlignment="1">
      <alignment horizontal="left" vertical="center" wrapText="1"/>
      <protection/>
    </xf>
    <xf numFmtId="0" fontId="35" fillId="0" borderId="28" xfId="79" applyFont="1" applyBorder="1" applyAlignment="1">
      <alignment horizontal="left" vertical="center"/>
      <protection/>
    </xf>
    <xf numFmtId="0" fontId="26" fillId="0" borderId="0" xfId="79" applyFont="1" applyBorder="1" applyAlignment="1">
      <alignment horizontal="left" vertical="center"/>
      <protection/>
    </xf>
    <xf numFmtId="0" fontId="28" fillId="0" borderId="0" xfId="79" applyFont="1" applyBorder="1">
      <alignment/>
      <protection/>
    </xf>
    <xf numFmtId="0" fontId="26" fillId="0" borderId="25" xfId="79" applyFont="1" applyBorder="1" applyAlignment="1">
      <alignment vertical="top"/>
      <protection/>
    </xf>
    <xf numFmtId="0" fontId="0" fillId="0" borderId="0" xfId="0" applyFont="1" applyBorder="1" applyAlignment="1">
      <alignment/>
    </xf>
    <xf numFmtId="2" fontId="0" fillId="0" borderId="27" xfId="0" applyNumberFormat="1" applyBorder="1" applyAlignment="1">
      <alignment horizontal="right" vertical="center"/>
    </xf>
    <xf numFmtId="2" fontId="0" fillId="0" borderId="28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/>
    </xf>
    <xf numFmtId="14" fontId="35" fillId="0" borderId="0" xfId="79" applyNumberFormat="1" applyFont="1" applyBorder="1" applyAlignment="1">
      <alignment horizontal="left" vertical="top"/>
      <protection/>
    </xf>
    <xf numFmtId="0" fontId="13" fillId="0" borderId="25" xfId="0" applyFont="1" applyBorder="1" applyAlignment="1">
      <alignment/>
    </xf>
    <xf numFmtId="0" fontId="0" fillId="0" borderId="25" xfId="0" applyFont="1" applyBorder="1" applyAlignment="1">
      <alignment/>
    </xf>
    <xf numFmtId="14" fontId="0" fillId="0" borderId="27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/>
    </xf>
    <xf numFmtId="10" fontId="0" fillId="0" borderId="27" xfId="74" applyNumberFormat="1" applyBorder="1" applyAlignment="1">
      <alignment horizontal="left" vertical="center"/>
    </xf>
    <xf numFmtId="10" fontId="0" fillId="0" borderId="28" xfId="74" applyNumberFormat="1" applyBorder="1" applyAlignment="1">
      <alignment vertical="center"/>
    </xf>
    <xf numFmtId="0" fontId="25" fillId="0" borderId="0" xfId="79" applyFont="1" applyBorder="1">
      <alignment/>
      <protection/>
    </xf>
    <xf numFmtId="0" fontId="13" fillId="0" borderId="0" xfId="0" applyFont="1" applyBorder="1" applyAlignment="1">
      <alignment/>
    </xf>
    <xf numFmtId="0" fontId="18" fillId="0" borderId="0" xfId="0" applyFont="1" applyBorder="1" applyAlignment="1">
      <alignment vertical="center" readingOrder="1"/>
    </xf>
    <xf numFmtId="0" fontId="19" fillId="0" borderId="0" xfId="0" applyFont="1" applyBorder="1" applyAlignment="1">
      <alignment vertical="center" readingOrder="1"/>
    </xf>
    <xf numFmtId="0" fontId="13" fillId="0" borderId="20" xfId="0" applyFont="1" applyBorder="1" applyAlignment="1">
      <alignment vertical="center"/>
    </xf>
    <xf numFmtId="0" fontId="13" fillId="0" borderId="2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/>
    </xf>
    <xf numFmtId="4" fontId="13" fillId="56" borderId="20" xfId="79" applyNumberFormat="1" applyFont="1" applyFill="1" applyBorder="1" applyAlignment="1">
      <alignment horizontal="center" vertical="center" wrapText="1"/>
      <protection/>
    </xf>
    <xf numFmtId="4" fontId="13" fillId="57" borderId="20" xfId="79" applyNumberFormat="1" applyFont="1" applyFill="1" applyBorder="1" applyAlignment="1">
      <alignment horizontal="center" vertical="center" wrapText="1"/>
      <protection/>
    </xf>
    <xf numFmtId="4" fontId="0" fillId="0" borderId="20" xfId="105" applyNumberFormat="1" applyBorder="1" applyAlignment="1">
      <alignment horizontal="center" vertical="center" wrapText="1"/>
    </xf>
    <xf numFmtId="4" fontId="13" fillId="55" borderId="20" xfId="79" applyNumberFormat="1" applyFont="1" applyFill="1" applyBorder="1" applyAlignment="1">
      <alignment horizontal="center" vertical="center" wrapText="1"/>
      <protection/>
    </xf>
    <xf numFmtId="0" fontId="26" fillId="0" borderId="0" xfId="79" applyFont="1" applyAlignment="1">
      <alignment horizontal="center" vertical="top"/>
      <protection/>
    </xf>
    <xf numFmtId="0" fontId="26" fillId="0" borderId="28" xfId="79" applyFont="1" applyBorder="1" applyAlignment="1">
      <alignment horizontal="center" vertical="top"/>
      <protection/>
    </xf>
    <xf numFmtId="0" fontId="0" fillId="0" borderId="0" xfId="0" applyAlignment="1">
      <alignment horizontal="left"/>
    </xf>
    <xf numFmtId="0" fontId="25" fillId="0" borderId="0" xfId="79" applyFont="1" applyAlignment="1">
      <alignment horizontal="left"/>
      <protection/>
    </xf>
    <xf numFmtId="4" fontId="13" fillId="56" borderId="20" xfId="105" applyNumberFormat="1" applyFont="1" applyFill="1" applyBorder="1" applyAlignment="1" applyProtection="1">
      <alignment horizontal="center" vertical="center" wrapText="1"/>
      <protection/>
    </xf>
    <xf numFmtId="4" fontId="13" fillId="57" borderId="20" xfId="105" applyNumberFormat="1" applyFont="1" applyFill="1" applyBorder="1" applyAlignment="1" applyProtection="1">
      <alignment horizontal="center" vertical="center" wrapText="1"/>
      <protection/>
    </xf>
    <xf numFmtId="4" fontId="13" fillId="0" borderId="20" xfId="105" applyNumberFormat="1" applyFont="1" applyFill="1" applyBorder="1" applyAlignment="1" applyProtection="1">
      <alignment horizontal="center" vertical="center" wrapText="1"/>
      <protection/>
    </xf>
    <xf numFmtId="4" fontId="0" fillId="0" borderId="20" xfId="105" applyNumberFormat="1" applyFill="1" applyBorder="1" applyAlignment="1" applyProtection="1">
      <alignment horizontal="center" vertical="center" wrapText="1"/>
      <protection/>
    </xf>
    <xf numFmtId="4" fontId="0" fillId="58" borderId="20" xfId="105" applyNumberForma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1" fontId="13" fillId="56" borderId="20" xfId="79" applyNumberFormat="1" applyFont="1" applyFill="1" applyBorder="1" applyAlignment="1">
      <alignment horizontal="center" vertical="center" wrapText="1"/>
      <protection/>
    </xf>
    <xf numFmtId="1" fontId="13" fillId="57" borderId="20" xfId="79" applyNumberFormat="1" applyFont="1" applyFill="1" applyBorder="1" applyAlignment="1">
      <alignment horizontal="center" vertical="center" wrapText="1"/>
      <protection/>
    </xf>
    <xf numFmtId="1" fontId="13" fillId="55" borderId="20" xfId="79" applyNumberFormat="1" applyFont="1" applyFill="1" applyBorder="1" applyAlignment="1">
      <alignment horizontal="center" vertical="center" wrapText="1"/>
      <protection/>
    </xf>
    <xf numFmtId="1" fontId="0" fillId="0" borderId="20" xfId="79" applyNumberFormat="1" applyFont="1" applyBorder="1" applyAlignment="1">
      <alignment horizontal="center" vertical="center" wrapText="1"/>
      <protection/>
    </xf>
    <xf numFmtId="1" fontId="0" fillId="0" borderId="20" xfId="79" applyNumberFormat="1" applyFont="1" applyBorder="1" applyAlignment="1">
      <alignment horizontal="center" vertical="center" wrapText="1"/>
      <protection/>
    </xf>
    <xf numFmtId="14" fontId="35" fillId="0" borderId="27" xfId="79" applyNumberFormat="1" applyFont="1" applyBorder="1" applyAlignment="1">
      <alignment horizontal="left" vertical="top"/>
      <protection/>
    </xf>
    <xf numFmtId="0" fontId="28" fillId="0" borderId="28" xfId="79" applyFont="1" applyBorder="1">
      <alignment/>
      <protection/>
    </xf>
    <xf numFmtId="10" fontId="0" fillId="0" borderId="21" xfId="0" applyNumberFormat="1" applyFont="1" applyBorder="1" applyAlignment="1">
      <alignment horizontal="center" vertical="center" wrapText="1"/>
    </xf>
    <xf numFmtId="10" fontId="0" fillId="0" borderId="21" xfId="0" applyNumberFormat="1" applyFont="1" applyBorder="1" applyAlignment="1">
      <alignment horizontal="center" vertical="center"/>
    </xf>
    <xf numFmtId="9" fontId="0" fillId="0" borderId="22" xfId="83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readingOrder="1"/>
    </xf>
    <xf numFmtId="170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1" xfId="105" applyNumberFormat="1" applyFont="1" applyFill="1" applyBorder="1" applyAlignment="1" applyProtection="1">
      <alignment horizontal="center" vertical="center"/>
      <protection/>
    </xf>
    <xf numFmtId="10" fontId="13" fillId="0" borderId="21" xfId="0" applyNumberFormat="1" applyFont="1" applyBorder="1" applyAlignment="1">
      <alignment horizontal="center" vertical="center"/>
    </xf>
    <xf numFmtId="10" fontId="13" fillId="0" borderId="21" xfId="105" applyNumberFormat="1" applyFont="1" applyFill="1" applyBorder="1" applyAlignment="1" applyProtection="1">
      <alignment horizontal="center" vertical="center"/>
      <protection/>
    </xf>
    <xf numFmtId="176" fontId="13" fillId="0" borderId="2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/>
    </xf>
    <xf numFmtId="14" fontId="35" fillId="0" borderId="32" xfId="79" applyNumberFormat="1" applyFont="1" applyBorder="1" applyAlignment="1">
      <alignment horizontal="left" vertical="top"/>
      <protection/>
    </xf>
    <xf numFmtId="0" fontId="25" fillId="0" borderId="0" xfId="79" applyFont="1" applyFill="1" applyAlignment="1">
      <alignment horizontal="left" vertical="top" wrapText="1"/>
      <protection/>
    </xf>
    <xf numFmtId="0" fontId="1" fillId="0" borderId="0" xfId="79" applyFill="1">
      <alignment/>
      <protection/>
    </xf>
    <xf numFmtId="0" fontId="26" fillId="0" borderId="0" xfId="0" applyFont="1" applyAlignment="1">
      <alignment/>
    </xf>
    <xf numFmtId="176" fontId="0" fillId="0" borderId="0" xfId="0" applyNumberFormat="1" applyBorder="1" applyAlignment="1">
      <alignment/>
    </xf>
    <xf numFmtId="176" fontId="22" fillId="0" borderId="0" xfId="79" applyNumberFormat="1" applyFont="1">
      <alignment/>
      <protection/>
    </xf>
    <xf numFmtId="1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7" fillId="0" borderId="0" xfId="79" applyFont="1" applyFill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/>
    </xf>
    <xf numFmtId="0" fontId="27" fillId="0" borderId="0" xfId="79" applyFont="1" applyFill="1" applyBorder="1" applyAlignment="1">
      <alignment horizontal="center" vertical="center" wrapText="1"/>
      <protection/>
    </xf>
    <xf numFmtId="0" fontId="18" fillId="0" borderId="0" xfId="0" applyFont="1" applyBorder="1" applyAlignment="1">
      <alignment horizontal="center" vertical="center" readingOrder="2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49" fontId="0" fillId="58" borderId="36" xfId="79" applyNumberFormat="1" applyFont="1" applyFill="1" applyBorder="1" applyAlignment="1">
      <alignment horizontal="center" vertical="center" wrapText="1"/>
      <protection/>
    </xf>
    <xf numFmtId="49" fontId="0" fillId="58" borderId="37" xfId="79" applyNumberFormat="1" applyFont="1" applyFill="1" applyBorder="1" applyAlignment="1">
      <alignment horizontal="center" vertical="center" wrapText="1"/>
      <protection/>
    </xf>
    <xf numFmtId="4" fontId="13" fillId="56" borderId="38" xfId="79" applyNumberFormat="1" applyFont="1" applyFill="1" applyBorder="1" applyAlignment="1">
      <alignment horizontal="center" vertical="center" wrapText="1"/>
      <protection/>
    </xf>
    <xf numFmtId="4" fontId="13" fillId="56" borderId="36" xfId="79" applyNumberFormat="1" applyFont="1" applyFill="1" applyBorder="1" applyAlignment="1">
      <alignment horizontal="center" vertical="center" wrapText="1"/>
      <protection/>
    </xf>
    <xf numFmtId="4" fontId="13" fillId="56" borderId="37" xfId="79" applyNumberFormat="1" applyFont="1" applyFill="1" applyBorder="1" applyAlignment="1">
      <alignment horizontal="center" vertical="center" wrapText="1"/>
      <protection/>
    </xf>
    <xf numFmtId="4" fontId="13" fillId="57" borderId="38" xfId="79" applyNumberFormat="1" applyFont="1" applyFill="1" applyBorder="1" applyAlignment="1">
      <alignment horizontal="center" vertical="center" wrapText="1"/>
      <protection/>
    </xf>
    <xf numFmtId="4" fontId="13" fillId="57" borderId="36" xfId="79" applyNumberFormat="1" applyFont="1" applyFill="1" applyBorder="1" applyAlignment="1">
      <alignment horizontal="center" vertical="center" wrapText="1"/>
      <protection/>
    </xf>
    <xf numFmtId="4" fontId="13" fillId="57" borderId="37" xfId="79" applyNumberFormat="1" applyFont="1" applyFill="1" applyBorder="1" applyAlignment="1">
      <alignment horizontal="center" vertical="center" wrapText="1"/>
      <protection/>
    </xf>
    <xf numFmtId="4" fontId="0" fillId="0" borderId="38" xfId="105" applyNumberFormat="1" applyBorder="1" applyAlignment="1">
      <alignment horizontal="center" vertical="center" wrapText="1"/>
    </xf>
    <xf numFmtId="4" fontId="0" fillId="0" borderId="36" xfId="105" applyNumberFormat="1" applyBorder="1" applyAlignment="1">
      <alignment horizontal="center" vertical="center" wrapText="1"/>
    </xf>
    <xf numFmtId="4" fontId="0" fillId="0" borderId="37" xfId="105" applyNumberFormat="1" applyBorder="1" applyAlignment="1">
      <alignment horizontal="center" vertical="center" wrapText="1"/>
    </xf>
    <xf numFmtId="0" fontId="26" fillId="0" borderId="39" xfId="79" applyFont="1" applyFill="1" applyBorder="1" applyAlignment="1">
      <alignment horizontal="center" vertical="center" wrapText="1"/>
      <protection/>
    </xf>
    <xf numFmtId="0" fontId="26" fillId="0" borderId="40" xfId="79" applyFont="1" applyFill="1" applyBorder="1" applyAlignment="1">
      <alignment horizontal="center" vertical="center" wrapText="1"/>
      <protection/>
    </xf>
    <xf numFmtId="0" fontId="26" fillId="0" borderId="41" xfId="79" applyFont="1" applyFill="1" applyBorder="1" applyAlignment="1">
      <alignment horizontal="center" vertical="center" wrapText="1"/>
      <protection/>
    </xf>
    <xf numFmtId="4" fontId="0" fillId="0" borderId="38" xfId="105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</cellXfs>
  <cellStyles count="94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Incorreto 2" xfId="73"/>
    <cellStyle name="Currency" xfId="74"/>
    <cellStyle name="Currency [0]" xfId="75"/>
    <cellStyle name="Moeda 2" xfId="76"/>
    <cellStyle name="Neutra 2" xfId="77"/>
    <cellStyle name="Neutro" xfId="78"/>
    <cellStyle name="Normal 2" xfId="79"/>
    <cellStyle name="Normal 2 2" xfId="80"/>
    <cellStyle name="Nota" xfId="81"/>
    <cellStyle name="Nota 2" xfId="82"/>
    <cellStyle name="Percent" xfId="83"/>
    <cellStyle name="Porcentagem 2" xfId="84"/>
    <cellStyle name="Ruim" xfId="85"/>
    <cellStyle name="Saída" xfId="86"/>
    <cellStyle name="Saída 2" xfId="87"/>
    <cellStyle name="Comma [0]" xfId="88"/>
    <cellStyle name="Texto de Aviso" xfId="89"/>
    <cellStyle name="Texto de Aviso 2" xfId="90"/>
    <cellStyle name="Texto Explicativo" xfId="91"/>
    <cellStyle name="Texto Explicativo 2" xfId="92"/>
    <cellStyle name="Título" xfId="93"/>
    <cellStyle name="Título 1" xfId="94"/>
    <cellStyle name="Título 1 2" xfId="95"/>
    <cellStyle name="Título 2" xfId="96"/>
    <cellStyle name="Título 2 2" xfId="97"/>
    <cellStyle name="Título 3" xfId="98"/>
    <cellStyle name="Título 3 2" xfId="99"/>
    <cellStyle name="Título 4" xfId="100"/>
    <cellStyle name="Título 4 2" xfId="101"/>
    <cellStyle name="Título 5" xfId="102"/>
    <cellStyle name="Total" xfId="103"/>
    <cellStyle name="Total 2" xfId="104"/>
    <cellStyle name="Comma" xfId="105"/>
    <cellStyle name="Vírgula 2" xfId="106"/>
    <cellStyle name="Währung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180975</xdr:rowOff>
    </xdr:from>
    <xdr:to>
      <xdr:col>1</xdr:col>
      <xdr:colOff>866775</xdr:colOff>
      <xdr:row>5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b="11267"/>
        <a:stretch>
          <a:fillRect/>
        </a:stretch>
      </xdr:blipFill>
      <xdr:spPr>
        <a:xfrm>
          <a:off x="19050" y="180975"/>
          <a:ext cx="1457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866775</xdr:colOff>
      <xdr:row>0</xdr:row>
      <xdr:rowOff>190500</xdr:rowOff>
    </xdr:from>
    <xdr:to>
      <xdr:col>8</xdr:col>
      <xdr:colOff>133350</xdr:colOff>
      <xdr:row>5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96400" y="190500"/>
          <a:ext cx="1428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180975</xdr:rowOff>
    </xdr:from>
    <xdr:to>
      <xdr:col>1</xdr:col>
      <xdr:colOff>866775</xdr:colOff>
      <xdr:row>5</xdr:row>
      <xdr:rowOff>9525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rcRect b="11267"/>
        <a:stretch>
          <a:fillRect/>
        </a:stretch>
      </xdr:blipFill>
      <xdr:spPr>
        <a:xfrm>
          <a:off x="19050" y="180975"/>
          <a:ext cx="1457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866775</xdr:colOff>
      <xdr:row>0</xdr:row>
      <xdr:rowOff>190500</xdr:rowOff>
    </xdr:from>
    <xdr:to>
      <xdr:col>8</xdr:col>
      <xdr:colOff>133350</xdr:colOff>
      <xdr:row>5</xdr:row>
      <xdr:rowOff>57150</xdr:rowOff>
    </xdr:to>
    <xdr:pic>
      <xdr:nvPicPr>
        <xdr:cNvPr id="2" name="Imagem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96400" y="190500"/>
          <a:ext cx="1428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190500</xdr:rowOff>
    </xdr:from>
    <xdr:to>
      <xdr:col>1</xdr:col>
      <xdr:colOff>514350</xdr:colOff>
      <xdr:row>4</xdr:row>
      <xdr:rowOff>371475</xdr:rowOff>
    </xdr:to>
    <xdr:pic>
      <xdr:nvPicPr>
        <xdr:cNvPr id="1" name="Imagem 5"/>
        <xdr:cNvPicPr preferRelativeResize="1">
          <a:picLocks noChangeAspect="1"/>
        </xdr:cNvPicPr>
      </xdr:nvPicPr>
      <xdr:blipFill>
        <a:blip r:embed="rId1"/>
        <a:srcRect b="11267"/>
        <a:stretch>
          <a:fillRect/>
        </a:stretch>
      </xdr:blipFill>
      <xdr:spPr>
        <a:xfrm>
          <a:off x="19050" y="190500"/>
          <a:ext cx="14573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0</xdr:row>
      <xdr:rowOff>171450</xdr:rowOff>
    </xdr:from>
    <xdr:to>
      <xdr:col>13</xdr:col>
      <xdr:colOff>123825</xdr:colOff>
      <xdr:row>4</xdr:row>
      <xdr:rowOff>409575</xdr:rowOff>
    </xdr:to>
    <xdr:pic>
      <xdr:nvPicPr>
        <xdr:cNvPr id="2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92075" y="171450"/>
          <a:ext cx="1447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selection activeCell="D11" sqref="D11"/>
    </sheetView>
  </sheetViews>
  <sheetFormatPr defaultColWidth="9.140625" defaultRowHeight="15"/>
  <cols>
    <col min="2" max="2" width="15.00390625" style="0" customWidth="1"/>
    <col min="3" max="3" width="63.7109375" style="0" customWidth="1"/>
    <col min="4" max="4" width="10.57421875" style="0" customWidth="1"/>
    <col min="5" max="5" width="11.140625" style="11" customWidth="1"/>
    <col min="6" max="6" width="16.8515625" style="0" customWidth="1"/>
    <col min="7" max="7" width="16.140625" style="0" customWidth="1"/>
    <col min="8" max="8" width="16.28125" style="0" customWidth="1"/>
    <col min="9" max="9" width="11.7109375" style="0" customWidth="1"/>
    <col min="10" max="10" width="14.7109375" style="19" customWidth="1"/>
    <col min="11" max="14" width="12.57421875" style="0" customWidth="1"/>
  </cols>
  <sheetData>
    <row r="1" ht="15">
      <c r="C1" s="1"/>
    </row>
    <row r="2" spans="1:9" ht="21" customHeight="1">
      <c r="A2" s="140" t="s">
        <v>42</v>
      </c>
      <c r="B2" s="140"/>
      <c r="C2" s="140"/>
      <c r="D2" s="140"/>
      <c r="E2" s="140"/>
      <c r="F2" s="140"/>
      <c r="G2" s="140"/>
      <c r="H2" s="140"/>
      <c r="I2" s="2"/>
    </row>
    <row r="3" spans="1:9" ht="21" customHeight="1">
      <c r="A3" s="140" t="s">
        <v>65</v>
      </c>
      <c r="B3" s="140"/>
      <c r="C3" s="140"/>
      <c r="D3" s="140"/>
      <c r="E3" s="140"/>
      <c r="F3" s="140"/>
      <c r="G3" s="140"/>
      <c r="H3" s="140"/>
      <c r="I3" s="2"/>
    </row>
    <row r="4" spans="1:9" ht="19.5" customHeight="1">
      <c r="A4" s="140" t="s">
        <v>60</v>
      </c>
      <c r="B4" s="140"/>
      <c r="C4" s="140"/>
      <c r="D4" s="140"/>
      <c r="E4" s="140"/>
      <c r="F4" s="140"/>
      <c r="G4" s="140"/>
      <c r="H4" s="140"/>
      <c r="I4" s="2"/>
    </row>
    <row r="5" spans="1:9" ht="30" customHeight="1">
      <c r="A5" s="140" t="s">
        <v>117</v>
      </c>
      <c r="B5" s="140"/>
      <c r="C5" s="140"/>
      <c r="D5" s="140"/>
      <c r="E5" s="140"/>
      <c r="F5" s="140"/>
      <c r="G5" s="140"/>
      <c r="H5" s="140"/>
      <c r="I5" s="2"/>
    </row>
    <row r="6" spans="1:9" ht="16.5" customHeight="1">
      <c r="A6" s="48"/>
      <c r="B6" s="48"/>
      <c r="C6" s="48"/>
      <c r="D6" s="48"/>
      <c r="E6" s="48"/>
      <c r="F6" s="48"/>
      <c r="G6" s="48"/>
      <c r="H6" s="48"/>
      <c r="I6" s="2"/>
    </row>
    <row r="7" spans="1:10" s="55" customFormat="1" ht="16.5" customHeight="1">
      <c r="A7" s="50" t="s">
        <v>37</v>
      </c>
      <c r="B7" s="51"/>
      <c r="C7" s="51"/>
      <c r="D7" s="50" t="s">
        <v>43</v>
      </c>
      <c r="E7" s="100"/>
      <c r="F7" s="51"/>
      <c r="G7" s="51"/>
      <c r="H7" s="52" t="s">
        <v>38</v>
      </c>
      <c r="I7" s="53"/>
      <c r="J7" s="54"/>
    </row>
    <row r="8" spans="1:10" s="55" customFormat="1" ht="16.5" customHeight="1">
      <c r="A8" s="56" t="s">
        <v>68</v>
      </c>
      <c r="B8" s="57"/>
      <c r="C8" s="57"/>
      <c r="D8" s="56" t="s">
        <v>89</v>
      </c>
      <c r="E8" s="101"/>
      <c r="F8" s="57"/>
      <c r="G8" s="57"/>
      <c r="H8" s="132"/>
      <c r="I8" s="53"/>
      <c r="J8" s="54"/>
    </row>
    <row r="9" spans="1:10" s="55" customFormat="1" ht="6.75" customHeight="1">
      <c r="A9" s="58"/>
      <c r="B9" s="51"/>
      <c r="C9" s="51"/>
      <c r="D9" s="58"/>
      <c r="E9" s="100"/>
      <c r="F9" s="51"/>
      <c r="G9" s="51"/>
      <c r="H9" s="59"/>
      <c r="I9" s="60"/>
      <c r="J9" s="54"/>
    </row>
    <row r="10" spans="1:10" s="55" customFormat="1" ht="16.5" customHeight="1">
      <c r="A10" s="61" t="s">
        <v>44</v>
      </c>
      <c r="B10" s="51"/>
      <c r="C10" s="62"/>
      <c r="D10" s="63" t="s">
        <v>45</v>
      </c>
      <c r="E10" s="100"/>
      <c r="F10" s="51"/>
      <c r="G10" s="51"/>
      <c r="H10" s="52" t="s">
        <v>46</v>
      </c>
      <c r="I10" s="25" t="s">
        <v>64</v>
      </c>
      <c r="J10" s="54"/>
    </row>
    <row r="11" spans="1:10" s="55" customFormat="1" ht="16.5" customHeight="1">
      <c r="A11" s="56" t="s">
        <v>61</v>
      </c>
      <c r="B11" s="57"/>
      <c r="C11" s="64"/>
      <c r="D11" s="56" t="s">
        <v>98</v>
      </c>
      <c r="E11" s="101"/>
      <c r="F11" s="57"/>
      <c r="G11" s="64"/>
      <c r="H11" s="65"/>
      <c r="I11" s="25">
        <f>1+H11</f>
        <v>1</v>
      </c>
      <c r="J11" s="54"/>
    </row>
    <row r="12" spans="1:9" ht="15.75" customHeight="1">
      <c r="A12" s="142"/>
      <c r="B12" s="142"/>
      <c r="C12" s="142"/>
      <c r="D12" s="142"/>
      <c r="E12" s="142"/>
      <c r="F12" s="142"/>
      <c r="G12" s="142"/>
      <c r="H12" s="142"/>
      <c r="I12" s="25"/>
    </row>
    <row r="13" spans="1:10" ht="48.75" customHeight="1">
      <c r="A13" s="13" t="s">
        <v>0</v>
      </c>
      <c r="B13" s="13" t="s">
        <v>1</v>
      </c>
      <c r="C13" s="13" t="s">
        <v>2</v>
      </c>
      <c r="D13" s="13" t="s">
        <v>3</v>
      </c>
      <c r="E13" s="14" t="s">
        <v>4</v>
      </c>
      <c r="F13" s="14" t="s">
        <v>54</v>
      </c>
      <c r="G13" s="14" t="s">
        <v>55</v>
      </c>
      <c r="H13" s="14" t="s">
        <v>5</v>
      </c>
      <c r="I13" s="2"/>
      <c r="J13" s="25"/>
    </row>
    <row r="14" spans="1:10" ht="24.75" customHeight="1">
      <c r="A14" s="110">
        <v>1</v>
      </c>
      <c r="B14" s="26"/>
      <c r="C14" s="27" t="s">
        <v>18</v>
      </c>
      <c r="D14" s="27"/>
      <c r="E14" s="96"/>
      <c r="F14" s="96"/>
      <c r="G14" s="96"/>
      <c r="H14" s="104">
        <f>SUM(H15:H15)</f>
        <v>0</v>
      </c>
      <c r="I14" s="2"/>
      <c r="J14" s="129"/>
    </row>
    <row r="15" spans="1:10" ht="90" customHeight="1">
      <c r="A15" s="113" t="s">
        <v>6</v>
      </c>
      <c r="B15" s="18" t="s">
        <v>57</v>
      </c>
      <c r="C15" s="22" t="s">
        <v>41</v>
      </c>
      <c r="D15" s="18" t="s">
        <v>19</v>
      </c>
      <c r="E15" s="98">
        <v>1</v>
      </c>
      <c r="F15" s="98"/>
      <c r="G15" s="98"/>
      <c r="H15" s="107"/>
      <c r="I15" s="2"/>
      <c r="J15" s="130"/>
    </row>
    <row r="16" spans="1:10" ht="25.5" customHeight="1">
      <c r="A16" s="110" t="s">
        <v>7</v>
      </c>
      <c r="B16" s="26"/>
      <c r="C16" s="27" t="s">
        <v>21</v>
      </c>
      <c r="D16" s="27"/>
      <c r="E16" s="96"/>
      <c r="F16" s="96"/>
      <c r="G16" s="108"/>
      <c r="H16" s="104"/>
      <c r="I16" s="2"/>
      <c r="J16" s="130"/>
    </row>
    <row r="17" spans="1:10" ht="29.25" customHeight="1">
      <c r="A17" s="114" t="s">
        <v>8</v>
      </c>
      <c r="B17" s="18" t="s">
        <v>66</v>
      </c>
      <c r="C17" s="22" t="s">
        <v>67</v>
      </c>
      <c r="D17" s="18" t="s">
        <v>19</v>
      </c>
      <c r="E17" s="98">
        <v>70</v>
      </c>
      <c r="F17" s="98"/>
      <c r="G17" s="98"/>
      <c r="H17" s="107"/>
      <c r="I17" s="2"/>
      <c r="J17" s="130"/>
    </row>
    <row r="18" spans="1:10" ht="33.75" customHeight="1">
      <c r="A18" s="114" t="s">
        <v>9</v>
      </c>
      <c r="B18" s="18" t="s">
        <v>93</v>
      </c>
      <c r="C18" s="22" t="s">
        <v>96</v>
      </c>
      <c r="D18" s="18" t="s">
        <v>97</v>
      </c>
      <c r="E18" s="98">
        <f>70*15</f>
        <v>1050</v>
      </c>
      <c r="F18" s="98"/>
      <c r="G18" s="98"/>
      <c r="H18" s="107"/>
      <c r="I18" s="2"/>
      <c r="J18" s="130"/>
    </row>
    <row r="19" spans="1:10" ht="24.75" customHeight="1">
      <c r="A19" s="110" t="s">
        <v>10</v>
      </c>
      <c r="B19" s="26"/>
      <c r="C19" s="27" t="s">
        <v>90</v>
      </c>
      <c r="D19" s="27"/>
      <c r="E19" s="96"/>
      <c r="F19" s="96"/>
      <c r="G19" s="108"/>
      <c r="H19" s="104"/>
      <c r="I19" s="2"/>
      <c r="J19" s="130"/>
    </row>
    <row r="20" spans="1:11" ht="24.75" customHeight="1">
      <c r="A20" s="111" t="s">
        <v>11</v>
      </c>
      <c r="B20" s="69"/>
      <c r="C20" s="71" t="s">
        <v>68</v>
      </c>
      <c r="D20" s="70"/>
      <c r="E20" s="97"/>
      <c r="F20" s="97"/>
      <c r="G20" s="97"/>
      <c r="H20" s="105"/>
      <c r="I20" s="2"/>
      <c r="J20" s="130"/>
      <c r="K20" s="109"/>
    </row>
    <row r="21" spans="1:10" s="21" customFormat="1" ht="24.75" customHeight="1">
      <c r="A21" s="112" t="s">
        <v>25</v>
      </c>
      <c r="B21" s="23"/>
      <c r="C21" s="24" t="s">
        <v>24</v>
      </c>
      <c r="D21" s="24"/>
      <c r="E21" s="99"/>
      <c r="F21" s="98"/>
      <c r="G21" s="98"/>
      <c r="H21" s="106"/>
      <c r="I21" s="20"/>
      <c r="J21" s="130"/>
    </row>
    <row r="22" spans="1:10" ht="28.5" customHeight="1">
      <c r="A22" s="114" t="s">
        <v>70</v>
      </c>
      <c r="B22" s="18" t="s">
        <v>78</v>
      </c>
      <c r="C22" s="22" t="s">
        <v>79</v>
      </c>
      <c r="D22" s="18" t="s">
        <v>22</v>
      </c>
      <c r="E22" s="98">
        <f>17.2*35</f>
        <v>602</v>
      </c>
      <c r="F22" s="98"/>
      <c r="G22" s="98"/>
      <c r="H22" s="107"/>
      <c r="I22" s="133"/>
      <c r="J22" s="130"/>
    </row>
    <row r="23" spans="1:10" ht="41.25" customHeight="1">
      <c r="A23" s="114" t="s">
        <v>71</v>
      </c>
      <c r="B23" s="18" t="s">
        <v>58</v>
      </c>
      <c r="C23" s="22" t="s">
        <v>39</v>
      </c>
      <c r="D23" s="18" t="s">
        <v>20</v>
      </c>
      <c r="E23" s="98">
        <f>3.5*3.5*35</f>
        <v>428.75</v>
      </c>
      <c r="F23" s="98"/>
      <c r="G23" s="98"/>
      <c r="H23" s="107"/>
      <c r="I23" s="2"/>
      <c r="J23" s="130"/>
    </row>
    <row r="24" spans="1:10" s="21" customFormat="1" ht="24.75" customHeight="1">
      <c r="A24" s="112" t="s">
        <v>26</v>
      </c>
      <c r="B24" s="23"/>
      <c r="C24" s="24" t="s">
        <v>69</v>
      </c>
      <c r="D24" s="24"/>
      <c r="E24" s="99"/>
      <c r="F24" s="98"/>
      <c r="G24" s="98"/>
      <c r="H24" s="106"/>
      <c r="I24" s="20"/>
      <c r="J24" s="130"/>
    </row>
    <row r="25" spans="1:10" ht="41.25" customHeight="1">
      <c r="A25" s="114" t="s">
        <v>72</v>
      </c>
      <c r="B25" s="18" t="s">
        <v>59</v>
      </c>
      <c r="C25" s="22" t="s">
        <v>40</v>
      </c>
      <c r="D25" s="18" t="s">
        <v>20</v>
      </c>
      <c r="E25" s="98">
        <f>5.4*2*1*35</f>
        <v>378</v>
      </c>
      <c r="F25" s="98"/>
      <c r="G25" s="98"/>
      <c r="H25" s="107"/>
      <c r="I25" s="2"/>
      <c r="J25" s="130"/>
    </row>
    <row r="26" spans="1:10" ht="53.25" customHeight="1">
      <c r="A26" s="114" t="s">
        <v>73</v>
      </c>
      <c r="B26" s="18" t="s">
        <v>74</v>
      </c>
      <c r="C26" s="22" t="s">
        <v>75</v>
      </c>
      <c r="D26" s="18" t="s">
        <v>22</v>
      </c>
      <c r="E26" s="98">
        <f>2*0.8828*1.2*35</f>
        <v>74.15520000000001</v>
      </c>
      <c r="F26" s="98"/>
      <c r="G26" s="98"/>
      <c r="H26" s="107"/>
      <c r="I26" s="2"/>
      <c r="J26" s="130"/>
    </row>
    <row r="27" spans="1:10" ht="28.5" customHeight="1">
      <c r="A27" s="114" t="s">
        <v>76</v>
      </c>
      <c r="B27" s="18" t="s">
        <v>93</v>
      </c>
      <c r="C27" s="22" t="s">
        <v>96</v>
      </c>
      <c r="D27" s="18" t="s">
        <v>97</v>
      </c>
      <c r="E27" s="98">
        <f>35*15</f>
        <v>525</v>
      </c>
      <c r="F27" s="98"/>
      <c r="G27" s="98"/>
      <c r="H27" s="107"/>
      <c r="I27" s="133"/>
      <c r="J27" s="130"/>
    </row>
    <row r="28" spans="1:10" ht="40.5" customHeight="1">
      <c r="A28" s="114" t="s">
        <v>92</v>
      </c>
      <c r="B28" s="18" t="s">
        <v>93</v>
      </c>
      <c r="C28" s="22" t="s">
        <v>94</v>
      </c>
      <c r="D28" s="18" t="s">
        <v>19</v>
      </c>
      <c r="E28" s="98">
        <v>35</v>
      </c>
      <c r="F28" s="98"/>
      <c r="G28" s="98"/>
      <c r="H28" s="107"/>
      <c r="I28" s="133"/>
      <c r="J28" s="130"/>
    </row>
    <row r="29" spans="1:11" ht="24.75" customHeight="1">
      <c r="A29" s="111" t="s">
        <v>12</v>
      </c>
      <c r="B29" s="69"/>
      <c r="C29" s="71" t="s">
        <v>77</v>
      </c>
      <c r="D29" s="70"/>
      <c r="E29" s="97"/>
      <c r="F29" s="97"/>
      <c r="G29" s="97"/>
      <c r="H29" s="105"/>
      <c r="I29" s="2"/>
      <c r="J29" s="130"/>
      <c r="K29" s="109"/>
    </row>
    <row r="30" spans="1:10" ht="29.25" customHeight="1">
      <c r="A30" s="114" t="s">
        <v>27</v>
      </c>
      <c r="B30" s="18" t="s">
        <v>78</v>
      </c>
      <c r="C30" s="22" t="s">
        <v>79</v>
      </c>
      <c r="D30" s="18" t="s">
        <v>22</v>
      </c>
      <c r="E30" s="98">
        <f>(0.8*4*1)*35</f>
        <v>112</v>
      </c>
      <c r="F30" s="98"/>
      <c r="G30" s="98"/>
      <c r="H30" s="107"/>
      <c r="I30" s="133"/>
      <c r="J30" s="130"/>
    </row>
    <row r="31" spans="1:10" ht="41.25" customHeight="1">
      <c r="A31" s="114" t="s">
        <v>28</v>
      </c>
      <c r="B31" s="18" t="s">
        <v>58</v>
      </c>
      <c r="C31" s="22" t="s">
        <v>39</v>
      </c>
      <c r="D31" s="18" t="s">
        <v>20</v>
      </c>
      <c r="E31" s="98">
        <f>(0.8*4)*35</f>
        <v>112</v>
      </c>
      <c r="F31" s="98"/>
      <c r="G31" s="98"/>
      <c r="H31" s="107"/>
      <c r="I31" s="2"/>
      <c r="J31" s="130"/>
    </row>
    <row r="32" spans="1:10" ht="41.25" customHeight="1">
      <c r="A32" s="114" t="s">
        <v>29</v>
      </c>
      <c r="B32" s="18" t="s">
        <v>87</v>
      </c>
      <c r="C32" s="22" t="s">
        <v>88</v>
      </c>
      <c r="D32" s="18" t="s">
        <v>23</v>
      </c>
      <c r="E32" s="98">
        <f>4*35</f>
        <v>140</v>
      </c>
      <c r="F32" s="98"/>
      <c r="G32" s="98"/>
      <c r="H32" s="107"/>
      <c r="I32" s="2"/>
      <c r="J32" s="130"/>
    </row>
    <row r="33" spans="1:10" ht="29.25" customHeight="1">
      <c r="A33" s="114" t="s">
        <v>36</v>
      </c>
      <c r="B33" s="18" t="s">
        <v>80</v>
      </c>
      <c r="C33" s="22" t="s">
        <v>81</v>
      </c>
      <c r="D33" s="18" t="s">
        <v>22</v>
      </c>
      <c r="E33" s="98">
        <f>E30-(3.14*0.15*0.15*E32)</f>
        <v>102.10900000000001</v>
      </c>
      <c r="F33" s="98"/>
      <c r="G33" s="98"/>
      <c r="H33" s="107"/>
      <c r="I33" s="2"/>
      <c r="J33" s="130"/>
    </row>
    <row r="34" spans="1:10" ht="24.75" customHeight="1">
      <c r="A34" s="110">
        <v>4</v>
      </c>
      <c r="B34" s="26"/>
      <c r="C34" s="27" t="s">
        <v>91</v>
      </c>
      <c r="D34" s="27"/>
      <c r="E34" s="96"/>
      <c r="F34" s="96"/>
      <c r="G34" s="108"/>
      <c r="H34" s="104"/>
      <c r="I34" s="2"/>
      <c r="J34" s="130"/>
    </row>
    <row r="35" spans="1:11" ht="24.75" customHeight="1">
      <c r="A35" s="111" t="s">
        <v>13</v>
      </c>
      <c r="B35" s="69"/>
      <c r="C35" s="71" t="s">
        <v>68</v>
      </c>
      <c r="D35" s="70"/>
      <c r="E35" s="97"/>
      <c r="F35" s="97"/>
      <c r="G35" s="97"/>
      <c r="H35" s="105"/>
      <c r="I35" s="2"/>
      <c r="J35" s="130"/>
      <c r="K35" s="109"/>
    </row>
    <row r="36" spans="1:12" s="21" customFormat="1" ht="24.75" customHeight="1">
      <c r="A36" s="112" t="s">
        <v>30</v>
      </c>
      <c r="B36" s="23"/>
      <c r="C36" s="24" t="s">
        <v>24</v>
      </c>
      <c r="D36" s="24"/>
      <c r="E36" s="99"/>
      <c r="F36" s="98"/>
      <c r="G36" s="98"/>
      <c r="H36" s="106"/>
      <c r="I36" s="20"/>
      <c r="J36" s="130"/>
      <c r="L36" s="135"/>
    </row>
    <row r="37" spans="1:10" ht="30.75" customHeight="1">
      <c r="A37" s="114" t="s">
        <v>82</v>
      </c>
      <c r="B37" s="18" t="s">
        <v>78</v>
      </c>
      <c r="C37" s="22" t="s">
        <v>79</v>
      </c>
      <c r="D37" s="18" t="s">
        <v>22</v>
      </c>
      <c r="E37" s="98">
        <f>24.4*35</f>
        <v>854</v>
      </c>
      <c r="F37" s="98"/>
      <c r="G37" s="98"/>
      <c r="H37" s="107"/>
      <c r="I37" s="133"/>
      <c r="J37" s="130"/>
    </row>
    <row r="38" spans="1:10" ht="41.25" customHeight="1">
      <c r="A38" s="114" t="s">
        <v>83</v>
      </c>
      <c r="B38" s="18" t="s">
        <v>58</v>
      </c>
      <c r="C38" s="22" t="s">
        <v>39</v>
      </c>
      <c r="D38" s="18" t="s">
        <v>20</v>
      </c>
      <c r="E38" s="98">
        <f>3.5*3.5*35</f>
        <v>428.75</v>
      </c>
      <c r="F38" s="98"/>
      <c r="G38" s="98"/>
      <c r="H38" s="107"/>
      <c r="I38" s="2"/>
      <c r="J38" s="130"/>
    </row>
    <row r="39" spans="1:10" s="21" customFormat="1" ht="24.75" customHeight="1">
      <c r="A39" s="112" t="s">
        <v>31</v>
      </c>
      <c r="B39" s="23"/>
      <c r="C39" s="24" t="s">
        <v>69</v>
      </c>
      <c r="D39" s="24"/>
      <c r="E39" s="99"/>
      <c r="F39" s="98"/>
      <c r="G39" s="98"/>
      <c r="H39" s="106"/>
      <c r="I39" s="20"/>
      <c r="J39" s="130"/>
    </row>
    <row r="40" spans="1:10" ht="41.25" customHeight="1">
      <c r="A40" s="114" t="s">
        <v>84</v>
      </c>
      <c r="B40" s="18" t="s">
        <v>59</v>
      </c>
      <c r="C40" s="22" t="s">
        <v>40</v>
      </c>
      <c r="D40" s="18" t="s">
        <v>20</v>
      </c>
      <c r="E40" s="98">
        <f>5.4*2*1.5*35</f>
        <v>567.0000000000001</v>
      </c>
      <c r="F40" s="98"/>
      <c r="G40" s="98"/>
      <c r="H40" s="107"/>
      <c r="I40" s="2"/>
      <c r="J40" s="130"/>
    </row>
    <row r="41" spans="1:10" ht="53.25" customHeight="1">
      <c r="A41" s="114" t="s">
        <v>85</v>
      </c>
      <c r="B41" s="18" t="s">
        <v>74</v>
      </c>
      <c r="C41" s="22" t="s">
        <v>75</v>
      </c>
      <c r="D41" s="18" t="s">
        <v>22</v>
      </c>
      <c r="E41" s="98">
        <f>2*0.8828*1.7*35</f>
        <v>105.0532</v>
      </c>
      <c r="F41" s="98"/>
      <c r="G41" s="98"/>
      <c r="H41" s="107"/>
      <c r="I41" s="2"/>
      <c r="J41" s="130"/>
    </row>
    <row r="42" spans="1:10" ht="28.5" customHeight="1">
      <c r="A42" s="114" t="s">
        <v>86</v>
      </c>
      <c r="B42" s="18" t="s">
        <v>93</v>
      </c>
      <c r="C42" s="22" t="s">
        <v>96</v>
      </c>
      <c r="D42" s="18" t="s">
        <v>97</v>
      </c>
      <c r="E42" s="98">
        <f>35*15</f>
        <v>525</v>
      </c>
      <c r="F42" s="98"/>
      <c r="G42" s="98"/>
      <c r="H42" s="107"/>
      <c r="I42" s="133"/>
      <c r="J42" s="130"/>
    </row>
    <row r="43" spans="1:10" ht="40.5" customHeight="1">
      <c r="A43" s="114" t="s">
        <v>95</v>
      </c>
      <c r="B43" s="18" t="s">
        <v>93</v>
      </c>
      <c r="C43" s="22" t="s">
        <v>94</v>
      </c>
      <c r="D43" s="18" t="s">
        <v>19</v>
      </c>
      <c r="E43" s="98">
        <v>35</v>
      </c>
      <c r="F43" s="98"/>
      <c r="G43" s="98"/>
      <c r="H43" s="107"/>
      <c r="I43" s="133"/>
      <c r="J43" s="130"/>
    </row>
    <row r="44" spans="1:11" ht="24.75" customHeight="1">
      <c r="A44" s="111" t="s">
        <v>14</v>
      </c>
      <c r="B44" s="69"/>
      <c r="C44" s="71" t="s">
        <v>77</v>
      </c>
      <c r="D44" s="70"/>
      <c r="E44" s="97"/>
      <c r="F44" s="97"/>
      <c r="G44" s="97"/>
      <c r="H44" s="105"/>
      <c r="I44" s="134"/>
      <c r="J44" s="130"/>
      <c r="K44" s="109"/>
    </row>
    <row r="45" spans="1:10" ht="29.25" customHeight="1">
      <c r="A45" s="114" t="s">
        <v>32</v>
      </c>
      <c r="B45" s="18" t="s">
        <v>78</v>
      </c>
      <c r="C45" s="22" t="s">
        <v>79</v>
      </c>
      <c r="D45" s="18" t="s">
        <v>22</v>
      </c>
      <c r="E45" s="98">
        <f>(0.8*4*1.5)*35</f>
        <v>168.00000000000003</v>
      </c>
      <c r="F45" s="98"/>
      <c r="G45" s="98"/>
      <c r="H45" s="107"/>
      <c r="I45" s="133"/>
      <c r="J45" s="130"/>
    </row>
    <row r="46" spans="1:10" ht="41.25" customHeight="1">
      <c r="A46" s="114" t="s">
        <v>33</v>
      </c>
      <c r="B46" s="18" t="s">
        <v>58</v>
      </c>
      <c r="C46" s="22" t="s">
        <v>39</v>
      </c>
      <c r="D46" s="18" t="s">
        <v>20</v>
      </c>
      <c r="E46" s="98">
        <f>(0.8*4)*35</f>
        <v>112</v>
      </c>
      <c r="F46" s="98"/>
      <c r="G46" s="98"/>
      <c r="H46" s="107"/>
      <c r="I46" s="2"/>
      <c r="J46" s="130"/>
    </row>
    <row r="47" spans="1:10" ht="41.25" customHeight="1">
      <c r="A47" s="114" t="s">
        <v>34</v>
      </c>
      <c r="B47" s="18" t="s">
        <v>87</v>
      </c>
      <c r="C47" s="22" t="s">
        <v>88</v>
      </c>
      <c r="D47" s="18" t="s">
        <v>23</v>
      </c>
      <c r="E47" s="98">
        <f>4*35</f>
        <v>140</v>
      </c>
      <c r="F47" s="98"/>
      <c r="G47" s="98"/>
      <c r="H47" s="107"/>
      <c r="I47" s="2"/>
      <c r="J47" s="130"/>
    </row>
    <row r="48" spans="1:10" ht="29.25" customHeight="1">
      <c r="A48" s="114" t="s">
        <v>35</v>
      </c>
      <c r="B48" s="18" t="s">
        <v>80</v>
      </c>
      <c r="C48" s="22" t="s">
        <v>81</v>
      </c>
      <c r="D48" s="18" t="s">
        <v>22</v>
      </c>
      <c r="E48" s="98">
        <f>E45-(3.14*0.15*0.15*E47)</f>
        <v>158.10900000000004</v>
      </c>
      <c r="F48" s="98"/>
      <c r="G48" s="98"/>
      <c r="H48" s="107"/>
      <c r="I48" s="2"/>
      <c r="J48" s="130"/>
    </row>
    <row r="49" spans="1:10" ht="3.75" customHeight="1">
      <c r="A49" s="147"/>
      <c r="B49" s="147"/>
      <c r="C49" s="147"/>
      <c r="D49" s="147"/>
      <c r="E49" s="147"/>
      <c r="F49" s="147"/>
      <c r="G49" s="147"/>
      <c r="H49" s="148"/>
      <c r="I49" s="2"/>
      <c r="J49" s="130"/>
    </row>
    <row r="50" spans="1:10" ht="32.25" customHeight="1">
      <c r="A50" s="144"/>
      <c r="B50" s="145"/>
      <c r="C50" s="145"/>
      <c r="D50" s="145"/>
      <c r="E50" s="145"/>
      <c r="F50" s="146"/>
      <c r="G50" s="68" t="s">
        <v>53</v>
      </c>
      <c r="H50" s="49">
        <f>H14+H16+H19+H34</f>
        <v>0</v>
      </c>
      <c r="I50" s="2"/>
      <c r="J50" s="131"/>
    </row>
    <row r="51" spans="1:10" ht="114" customHeight="1">
      <c r="A51" s="20" t="s">
        <v>47</v>
      </c>
      <c r="B51" s="21"/>
      <c r="C51" s="20"/>
      <c r="D51" s="21"/>
      <c r="E51" s="103" t="s">
        <v>47</v>
      </c>
      <c r="F51" s="21"/>
      <c r="G51" s="20"/>
      <c r="H51" s="21"/>
      <c r="J51" s="131"/>
    </row>
    <row r="52" spans="1:7" ht="15">
      <c r="A52" s="21" t="s">
        <v>118</v>
      </c>
      <c r="E52" s="103" t="s">
        <v>48</v>
      </c>
      <c r="F52" s="66"/>
      <c r="G52" s="66"/>
    </row>
    <row r="53" spans="1:7" ht="15">
      <c r="A53" s="67"/>
      <c r="E53" s="102" t="s">
        <v>120</v>
      </c>
      <c r="F53" s="66"/>
      <c r="G53" s="66"/>
    </row>
    <row r="54" spans="1:7" ht="15">
      <c r="A54" s="67"/>
      <c r="E54" s="102" t="s">
        <v>119</v>
      </c>
      <c r="F54" s="66"/>
      <c r="G54" s="66"/>
    </row>
    <row r="55" spans="1:7" ht="15">
      <c r="A55" s="67"/>
      <c r="B55" s="2"/>
      <c r="C55" s="2"/>
      <c r="E55" s="102"/>
      <c r="F55" s="66"/>
      <c r="G55" s="66"/>
    </row>
    <row r="56" spans="1:8" ht="15">
      <c r="A56" s="4"/>
      <c r="B56" s="3"/>
      <c r="C56" s="4"/>
      <c r="D56" s="3"/>
      <c r="E56" s="10"/>
      <c r="G56" s="4"/>
      <c r="H56" s="3"/>
    </row>
    <row r="57" spans="2:8" ht="15">
      <c r="B57" s="4"/>
      <c r="F57" s="5"/>
      <c r="G57" s="5"/>
      <c r="H57" s="3"/>
    </row>
    <row r="58" spans="1:8" ht="15">
      <c r="A58" s="15"/>
      <c r="B58" s="4"/>
      <c r="C58" s="4"/>
      <c r="F58" s="5"/>
      <c r="G58" s="5"/>
      <c r="H58" s="3"/>
    </row>
    <row r="59" spans="1:8" ht="15">
      <c r="A59" s="15"/>
      <c r="B59" s="4"/>
      <c r="C59" s="4"/>
      <c r="F59" s="5"/>
      <c r="G59" s="5"/>
      <c r="H59" s="3"/>
    </row>
    <row r="60" spans="1:8" ht="15">
      <c r="A60" s="15"/>
      <c r="B60" s="4"/>
      <c r="C60" s="4"/>
      <c r="F60" s="5"/>
      <c r="G60" s="5"/>
      <c r="H60" s="3"/>
    </row>
    <row r="61" spans="2:8" ht="15">
      <c r="B61" s="6"/>
      <c r="D61" s="7"/>
      <c r="F61" s="5"/>
      <c r="G61" s="5"/>
      <c r="H61" s="3"/>
    </row>
    <row r="62" spans="3:4" ht="15">
      <c r="C62" s="8"/>
      <c r="D62" s="4"/>
    </row>
    <row r="63" spans="1:8" ht="15">
      <c r="A63" s="143"/>
      <c r="B63" s="143"/>
      <c r="C63" s="143"/>
      <c r="D63" s="143"/>
      <c r="E63" s="143"/>
      <c r="F63" s="143"/>
      <c r="G63" s="143"/>
      <c r="H63" s="143"/>
    </row>
    <row r="64" spans="1:8" ht="15">
      <c r="A64" s="141"/>
      <c r="B64" s="141"/>
      <c r="C64" s="141"/>
      <c r="D64" s="141"/>
      <c r="E64" s="141"/>
      <c r="F64" s="141"/>
      <c r="G64" s="141"/>
      <c r="H64" s="141"/>
    </row>
    <row r="65" spans="1:8" ht="15">
      <c r="A65" s="141"/>
      <c r="B65" s="141"/>
      <c r="C65" s="141"/>
      <c r="D65" s="141"/>
      <c r="E65" s="141"/>
      <c r="F65" s="141"/>
      <c r="G65" s="141"/>
      <c r="H65" s="141"/>
    </row>
    <row r="66" spans="1:8" ht="15">
      <c r="A66" s="5"/>
      <c r="B66" s="9"/>
      <c r="C66" s="9"/>
      <c r="D66" s="9"/>
      <c r="E66" s="95"/>
      <c r="F66" s="9"/>
      <c r="G66" s="9"/>
      <c r="H66" s="9"/>
    </row>
    <row r="67" ht="15">
      <c r="A67" s="5"/>
    </row>
  </sheetData>
  <sheetProtection selectLockedCells="1" selectUnlockedCells="1"/>
  <mergeCells count="10">
    <mergeCell ref="A2:H2"/>
    <mergeCell ref="A4:H4"/>
    <mergeCell ref="A5:H5"/>
    <mergeCell ref="A65:H65"/>
    <mergeCell ref="A12:H12"/>
    <mergeCell ref="A63:H63"/>
    <mergeCell ref="A64:H64"/>
    <mergeCell ref="A50:F50"/>
    <mergeCell ref="A49:H49"/>
    <mergeCell ref="A3:H3"/>
  </mergeCells>
  <printOptions/>
  <pageMargins left="0.4701388888888889" right="0.35" top="0.59" bottom="0.72" header="0.67" footer="0.73"/>
  <pageSetup fitToHeight="0" fitToWidth="1" horizontalDpi="360" verticalDpi="360" orientation="portrait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1">
      <selection activeCell="A6" sqref="A6"/>
    </sheetView>
  </sheetViews>
  <sheetFormatPr defaultColWidth="9.140625" defaultRowHeight="15"/>
  <cols>
    <col min="2" max="2" width="15.00390625" style="0" customWidth="1"/>
    <col min="3" max="3" width="63.7109375" style="0" customWidth="1"/>
    <col min="4" max="4" width="10.57421875" style="0" customWidth="1"/>
    <col min="5" max="5" width="11.140625" style="11" customWidth="1"/>
    <col min="6" max="6" width="16.8515625" style="0" customWidth="1"/>
    <col min="7" max="7" width="16.140625" style="0" customWidth="1"/>
    <col min="8" max="8" width="16.28125" style="0" customWidth="1"/>
    <col min="9" max="9" width="11.7109375" style="0" customWidth="1"/>
    <col min="10" max="10" width="14.7109375" style="19" customWidth="1"/>
    <col min="11" max="14" width="12.57421875" style="0" customWidth="1"/>
  </cols>
  <sheetData>
    <row r="1" ht="15">
      <c r="C1" s="1"/>
    </row>
    <row r="2" spans="1:9" ht="21" customHeight="1">
      <c r="A2" s="140" t="s">
        <v>42</v>
      </c>
      <c r="B2" s="140"/>
      <c r="C2" s="140"/>
      <c r="D2" s="140"/>
      <c r="E2" s="140"/>
      <c r="F2" s="140"/>
      <c r="G2" s="140"/>
      <c r="H2" s="140"/>
      <c r="I2" s="2"/>
    </row>
    <row r="3" spans="1:9" ht="21" customHeight="1">
      <c r="A3" s="140" t="s">
        <v>65</v>
      </c>
      <c r="B3" s="140"/>
      <c r="C3" s="140"/>
      <c r="D3" s="140"/>
      <c r="E3" s="140"/>
      <c r="F3" s="140"/>
      <c r="G3" s="140"/>
      <c r="H3" s="140"/>
      <c r="I3" s="2"/>
    </row>
    <row r="4" spans="1:9" ht="19.5" customHeight="1">
      <c r="A4" s="140" t="s">
        <v>60</v>
      </c>
      <c r="B4" s="140"/>
      <c r="C4" s="140"/>
      <c r="D4" s="140"/>
      <c r="E4" s="140"/>
      <c r="F4" s="140"/>
      <c r="G4" s="140"/>
      <c r="H4" s="140"/>
      <c r="I4" s="2"/>
    </row>
    <row r="5" spans="1:9" ht="30" customHeight="1">
      <c r="A5" s="140" t="s">
        <v>121</v>
      </c>
      <c r="B5" s="140"/>
      <c r="C5" s="140"/>
      <c r="D5" s="140"/>
      <c r="E5" s="140"/>
      <c r="F5" s="140"/>
      <c r="G5" s="140"/>
      <c r="H5" s="140"/>
      <c r="I5" s="2"/>
    </row>
    <row r="6" spans="1:9" ht="16.5" customHeight="1">
      <c r="A6" s="48"/>
      <c r="B6" s="48"/>
      <c r="C6" s="48"/>
      <c r="D6" s="48"/>
      <c r="E6" s="48"/>
      <c r="F6" s="48"/>
      <c r="G6" s="48"/>
      <c r="H6" s="48"/>
      <c r="I6" s="2"/>
    </row>
    <row r="7" spans="1:10" s="55" customFormat="1" ht="16.5" customHeight="1">
      <c r="A7" s="50" t="s">
        <v>37</v>
      </c>
      <c r="B7" s="51"/>
      <c r="C7" s="51"/>
      <c r="D7" s="50" t="s">
        <v>43</v>
      </c>
      <c r="E7" s="100"/>
      <c r="F7" s="51"/>
      <c r="G7" s="51"/>
      <c r="H7" s="52" t="s">
        <v>38</v>
      </c>
      <c r="I7" s="53"/>
      <c r="J7" s="54"/>
    </row>
    <row r="8" spans="1:10" s="55" customFormat="1" ht="16.5" customHeight="1">
      <c r="A8" s="56" t="s">
        <v>68</v>
      </c>
      <c r="B8" s="57"/>
      <c r="C8" s="57"/>
      <c r="D8" s="56" t="s">
        <v>89</v>
      </c>
      <c r="E8" s="101"/>
      <c r="F8" s="57"/>
      <c r="G8" s="57"/>
      <c r="H8" s="132">
        <v>44578</v>
      </c>
      <c r="I8" s="53"/>
      <c r="J8" s="54"/>
    </row>
    <row r="9" spans="1:10" s="55" customFormat="1" ht="6.75" customHeight="1">
      <c r="A9" s="58"/>
      <c r="B9" s="51"/>
      <c r="C9" s="51"/>
      <c r="D9" s="58"/>
      <c r="E9" s="100"/>
      <c r="F9" s="51"/>
      <c r="G9" s="51"/>
      <c r="H9" s="59"/>
      <c r="I9" s="60"/>
      <c r="J9" s="54"/>
    </row>
    <row r="10" spans="1:10" s="55" customFormat="1" ht="16.5" customHeight="1">
      <c r="A10" s="61" t="s">
        <v>44</v>
      </c>
      <c r="B10" s="51"/>
      <c r="C10" s="62"/>
      <c r="D10" s="63" t="s">
        <v>45</v>
      </c>
      <c r="E10" s="100"/>
      <c r="F10" s="51"/>
      <c r="G10" s="51"/>
      <c r="H10" s="52" t="s">
        <v>46</v>
      </c>
      <c r="I10" s="25"/>
      <c r="J10" s="54"/>
    </row>
    <row r="11" spans="1:10" s="55" customFormat="1" ht="16.5" customHeight="1">
      <c r="A11" s="56" t="s">
        <v>61</v>
      </c>
      <c r="B11" s="57"/>
      <c r="C11" s="64"/>
      <c r="D11" s="56" t="s">
        <v>98</v>
      </c>
      <c r="E11" s="101"/>
      <c r="F11" s="57"/>
      <c r="G11" s="64"/>
      <c r="H11" s="65">
        <v>0.23</v>
      </c>
      <c r="I11" s="25"/>
      <c r="J11" s="54"/>
    </row>
    <row r="12" spans="1:9" ht="15.75" customHeight="1">
      <c r="A12" s="142"/>
      <c r="B12" s="142"/>
      <c r="C12" s="142"/>
      <c r="D12" s="142"/>
      <c r="E12" s="142"/>
      <c r="F12" s="142"/>
      <c r="G12" s="142"/>
      <c r="H12" s="142"/>
      <c r="I12" s="25"/>
    </row>
    <row r="13" spans="1:10" ht="48.75" customHeight="1">
      <c r="A13" s="13" t="s">
        <v>0</v>
      </c>
      <c r="B13" s="13" t="s">
        <v>1</v>
      </c>
      <c r="C13" s="13" t="s">
        <v>2</v>
      </c>
      <c r="D13" s="13" t="s">
        <v>3</v>
      </c>
      <c r="E13" s="14" t="s">
        <v>4</v>
      </c>
      <c r="F13" s="158" t="s">
        <v>101</v>
      </c>
      <c r="G13" s="159"/>
      <c r="H13" s="160"/>
      <c r="I13" s="2"/>
      <c r="J13" s="25"/>
    </row>
    <row r="14" spans="1:10" ht="24.75" customHeight="1">
      <c r="A14" s="110">
        <v>1</v>
      </c>
      <c r="B14" s="26"/>
      <c r="C14" s="27" t="s">
        <v>18</v>
      </c>
      <c r="D14" s="27"/>
      <c r="E14" s="96"/>
      <c r="F14" s="149"/>
      <c r="G14" s="150"/>
      <c r="H14" s="151"/>
      <c r="I14" s="2"/>
      <c r="J14" s="129"/>
    </row>
    <row r="15" spans="1:10" ht="90" customHeight="1">
      <c r="A15" s="113" t="s">
        <v>6</v>
      </c>
      <c r="B15" s="18" t="s">
        <v>57</v>
      </c>
      <c r="C15" s="22" t="s">
        <v>41</v>
      </c>
      <c r="D15" s="18" t="s">
        <v>19</v>
      </c>
      <c r="E15" s="98">
        <v>1</v>
      </c>
      <c r="F15" s="155">
        <v>1</v>
      </c>
      <c r="G15" s="156"/>
      <c r="H15" s="157"/>
      <c r="I15" s="2"/>
      <c r="J15" s="130"/>
    </row>
    <row r="16" spans="1:10" ht="25.5" customHeight="1">
      <c r="A16" s="110" t="s">
        <v>7</v>
      </c>
      <c r="B16" s="26"/>
      <c r="C16" s="27" t="s">
        <v>21</v>
      </c>
      <c r="D16" s="27"/>
      <c r="E16" s="96"/>
      <c r="F16" s="149"/>
      <c r="G16" s="150"/>
      <c r="H16" s="151"/>
      <c r="I16" s="2"/>
      <c r="J16" s="130"/>
    </row>
    <row r="17" spans="1:10" ht="29.25" customHeight="1">
      <c r="A17" s="114" t="s">
        <v>8</v>
      </c>
      <c r="B17" s="18" t="s">
        <v>66</v>
      </c>
      <c r="C17" s="22" t="s">
        <v>67</v>
      </c>
      <c r="D17" s="18" t="s">
        <v>19</v>
      </c>
      <c r="E17" s="98">
        <v>70</v>
      </c>
      <c r="F17" s="155">
        <v>70</v>
      </c>
      <c r="G17" s="156"/>
      <c r="H17" s="157"/>
      <c r="I17" s="2"/>
      <c r="J17" s="130"/>
    </row>
    <row r="18" spans="1:10" ht="33.75" customHeight="1">
      <c r="A18" s="114" t="s">
        <v>9</v>
      </c>
      <c r="B18" s="18" t="s">
        <v>93</v>
      </c>
      <c r="C18" s="22" t="s">
        <v>96</v>
      </c>
      <c r="D18" s="18" t="s">
        <v>97</v>
      </c>
      <c r="E18" s="98">
        <f>70*15</f>
        <v>1050</v>
      </c>
      <c r="F18" s="161" t="s">
        <v>102</v>
      </c>
      <c r="G18" s="156"/>
      <c r="H18" s="157"/>
      <c r="I18" s="2"/>
      <c r="J18" s="130"/>
    </row>
    <row r="19" spans="1:10" ht="24.75" customHeight="1">
      <c r="A19" s="110" t="s">
        <v>10</v>
      </c>
      <c r="B19" s="26"/>
      <c r="C19" s="27" t="s">
        <v>90</v>
      </c>
      <c r="D19" s="27"/>
      <c r="E19" s="96"/>
      <c r="F19" s="149"/>
      <c r="G19" s="150"/>
      <c r="H19" s="151"/>
      <c r="I19" s="2"/>
      <c r="J19" s="130"/>
    </row>
    <row r="20" spans="1:11" ht="24.75" customHeight="1">
      <c r="A20" s="111" t="s">
        <v>11</v>
      </c>
      <c r="B20" s="69"/>
      <c r="C20" s="71" t="s">
        <v>68</v>
      </c>
      <c r="D20" s="70"/>
      <c r="E20" s="97"/>
      <c r="F20" s="152"/>
      <c r="G20" s="153"/>
      <c r="H20" s="154"/>
      <c r="I20" s="2"/>
      <c r="J20" s="130"/>
      <c r="K20" s="109"/>
    </row>
    <row r="21" spans="1:10" s="21" customFormat="1" ht="24.75" customHeight="1">
      <c r="A21" s="112" t="s">
        <v>25</v>
      </c>
      <c r="B21" s="23"/>
      <c r="C21" s="24" t="s">
        <v>24</v>
      </c>
      <c r="D21" s="24"/>
      <c r="E21" s="99"/>
      <c r="F21" s="155"/>
      <c r="G21" s="156"/>
      <c r="H21" s="157"/>
      <c r="I21" s="20"/>
      <c r="J21" s="130"/>
    </row>
    <row r="22" spans="1:10" ht="28.5" customHeight="1">
      <c r="A22" s="114" t="s">
        <v>70</v>
      </c>
      <c r="B22" s="18" t="s">
        <v>78</v>
      </c>
      <c r="C22" s="22" t="s">
        <v>79</v>
      </c>
      <c r="D22" s="18" t="s">
        <v>22</v>
      </c>
      <c r="E22" s="98">
        <f>17.2*35</f>
        <v>602</v>
      </c>
      <c r="F22" s="161" t="s">
        <v>103</v>
      </c>
      <c r="G22" s="156"/>
      <c r="H22" s="157"/>
      <c r="I22" s="133"/>
      <c r="J22" s="130"/>
    </row>
    <row r="23" spans="1:10" ht="41.25" customHeight="1">
      <c r="A23" s="114" t="s">
        <v>71</v>
      </c>
      <c r="B23" s="18" t="s">
        <v>58</v>
      </c>
      <c r="C23" s="22" t="s">
        <v>39</v>
      </c>
      <c r="D23" s="18" t="s">
        <v>20</v>
      </c>
      <c r="E23" s="98">
        <f>3.5*3.5*35</f>
        <v>428.75</v>
      </c>
      <c r="F23" s="161" t="s">
        <v>104</v>
      </c>
      <c r="G23" s="156"/>
      <c r="H23" s="157"/>
      <c r="I23" s="2"/>
      <c r="J23" s="130"/>
    </row>
    <row r="24" spans="1:10" s="21" customFormat="1" ht="24.75" customHeight="1">
      <c r="A24" s="112" t="s">
        <v>26</v>
      </c>
      <c r="B24" s="23"/>
      <c r="C24" s="24" t="s">
        <v>69</v>
      </c>
      <c r="D24" s="24"/>
      <c r="E24" s="99"/>
      <c r="F24" s="155"/>
      <c r="G24" s="156"/>
      <c r="H24" s="157"/>
      <c r="I24" s="20"/>
      <c r="J24" s="130"/>
    </row>
    <row r="25" spans="1:10" ht="41.25" customHeight="1">
      <c r="A25" s="114" t="s">
        <v>72</v>
      </c>
      <c r="B25" s="18" t="s">
        <v>59</v>
      </c>
      <c r="C25" s="22" t="s">
        <v>40</v>
      </c>
      <c r="D25" s="18" t="s">
        <v>20</v>
      </c>
      <c r="E25" s="98">
        <f>5.4*2*1*35</f>
        <v>378</v>
      </c>
      <c r="F25" s="161" t="s">
        <v>105</v>
      </c>
      <c r="G25" s="156"/>
      <c r="H25" s="157"/>
      <c r="I25" s="2"/>
      <c r="J25" s="130"/>
    </row>
    <row r="26" spans="1:10" ht="53.25" customHeight="1">
      <c r="A26" s="114" t="s">
        <v>73</v>
      </c>
      <c r="B26" s="18" t="s">
        <v>74</v>
      </c>
      <c r="C26" s="22" t="s">
        <v>75</v>
      </c>
      <c r="D26" s="18" t="s">
        <v>22</v>
      </c>
      <c r="E26" s="98">
        <f>2*0.8828*1.2*35</f>
        <v>74.15520000000001</v>
      </c>
      <c r="F26" s="161" t="s">
        <v>106</v>
      </c>
      <c r="G26" s="156"/>
      <c r="H26" s="157"/>
      <c r="I26" s="2"/>
      <c r="J26" s="130"/>
    </row>
    <row r="27" spans="1:10" ht="28.5" customHeight="1">
      <c r="A27" s="114" t="s">
        <v>76</v>
      </c>
      <c r="B27" s="18" t="s">
        <v>93</v>
      </c>
      <c r="C27" s="22" t="s">
        <v>96</v>
      </c>
      <c r="D27" s="18" t="s">
        <v>97</v>
      </c>
      <c r="E27" s="98">
        <f>35*15</f>
        <v>525</v>
      </c>
      <c r="F27" s="161" t="s">
        <v>107</v>
      </c>
      <c r="G27" s="156"/>
      <c r="H27" s="157"/>
      <c r="I27" s="133"/>
      <c r="J27" s="130"/>
    </row>
    <row r="28" spans="1:10" ht="40.5" customHeight="1">
      <c r="A28" s="114" t="s">
        <v>92</v>
      </c>
      <c r="B28" s="18" t="s">
        <v>93</v>
      </c>
      <c r="C28" s="22" t="s">
        <v>94</v>
      </c>
      <c r="D28" s="18" t="s">
        <v>19</v>
      </c>
      <c r="E28" s="98">
        <v>35</v>
      </c>
      <c r="F28" s="155">
        <v>35</v>
      </c>
      <c r="G28" s="156"/>
      <c r="H28" s="157"/>
      <c r="I28" s="133"/>
      <c r="J28" s="130"/>
    </row>
    <row r="29" spans="1:11" ht="24.75" customHeight="1">
      <c r="A29" s="111" t="s">
        <v>12</v>
      </c>
      <c r="B29" s="69"/>
      <c r="C29" s="71" t="s">
        <v>77</v>
      </c>
      <c r="D29" s="70"/>
      <c r="E29" s="97"/>
      <c r="F29" s="152"/>
      <c r="G29" s="153"/>
      <c r="H29" s="154"/>
      <c r="I29" s="2"/>
      <c r="J29" s="130"/>
      <c r="K29" s="109"/>
    </row>
    <row r="30" spans="1:10" ht="29.25" customHeight="1">
      <c r="A30" s="114" t="s">
        <v>27</v>
      </c>
      <c r="B30" s="18" t="s">
        <v>78</v>
      </c>
      <c r="C30" s="22" t="s">
        <v>79</v>
      </c>
      <c r="D30" s="18" t="s">
        <v>22</v>
      </c>
      <c r="E30" s="98">
        <f>(0.8*4*1)*35</f>
        <v>112</v>
      </c>
      <c r="F30" s="161" t="s">
        <v>108</v>
      </c>
      <c r="G30" s="156"/>
      <c r="H30" s="157"/>
      <c r="I30" s="133"/>
      <c r="J30" s="130"/>
    </row>
    <row r="31" spans="1:10" ht="41.25" customHeight="1">
      <c r="A31" s="114" t="s">
        <v>28</v>
      </c>
      <c r="B31" s="18" t="s">
        <v>58</v>
      </c>
      <c r="C31" s="22" t="s">
        <v>39</v>
      </c>
      <c r="D31" s="18" t="s">
        <v>20</v>
      </c>
      <c r="E31" s="98">
        <f>(0.8*4)*35</f>
        <v>112</v>
      </c>
      <c r="F31" s="161" t="s">
        <v>109</v>
      </c>
      <c r="G31" s="156"/>
      <c r="H31" s="157"/>
      <c r="I31" s="2"/>
      <c r="J31" s="130"/>
    </row>
    <row r="32" spans="1:10" ht="41.25" customHeight="1">
      <c r="A32" s="114" t="s">
        <v>29</v>
      </c>
      <c r="B32" s="18" t="s">
        <v>87</v>
      </c>
      <c r="C32" s="22" t="s">
        <v>88</v>
      </c>
      <c r="D32" s="18" t="s">
        <v>23</v>
      </c>
      <c r="E32" s="98">
        <f>4*35</f>
        <v>140</v>
      </c>
      <c r="F32" s="161" t="s">
        <v>110</v>
      </c>
      <c r="G32" s="156"/>
      <c r="H32" s="157"/>
      <c r="I32" s="2"/>
      <c r="J32" s="130"/>
    </row>
    <row r="33" spans="1:10" ht="29.25" customHeight="1">
      <c r="A33" s="114" t="s">
        <v>36</v>
      </c>
      <c r="B33" s="18" t="s">
        <v>80</v>
      </c>
      <c r="C33" s="22" t="s">
        <v>81</v>
      </c>
      <c r="D33" s="18" t="s">
        <v>22</v>
      </c>
      <c r="E33" s="98">
        <f>E30-(3.14*0.15*0.15*E32)</f>
        <v>102.10900000000001</v>
      </c>
      <c r="F33" s="161" t="s">
        <v>111</v>
      </c>
      <c r="G33" s="156"/>
      <c r="H33" s="157"/>
      <c r="I33" s="2"/>
      <c r="J33" s="130"/>
    </row>
    <row r="34" spans="1:10" ht="24.75" customHeight="1">
      <c r="A34" s="110">
        <v>4</v>
      </c>
      <c r="B34" s="26"/>
      <c r="C34" s="27" t="s">
        <v>91</v>
      </c>
      <c r="D34" s="27"/>
      <c r="E34" s="96"/>
      <c r="F34" s="149"/>
      <c r="G34" s="150"/>
      <c r="H34" s="151"/>
      <c r="I34" s="2"/>
      <c r="J34" s="130"/>
    </row>
    <row r="35" spans="1:11" ht="24.75" customHeight="1">
      <c r="A35" s="111" t="s">
        <v>13</v>
      </c>
      <c r="B35" s="69"/>
      <c r="C35" s="71" t="s">
        <v>68</v>
      </c>
      <c r="D35" s="70"/>
      <c r="E35" s="97"/>
      <c r="F35" s="152"/>
      <c r="G35" s="153"/>
      <c r="H35" s="154"/>
      <c r="I35" s="2"/>
      <c r="J35" s="130"/>
      <c r="K35" s="109"/>
    </row>
    <row r="36" spans="1:12" s="21" customFormat="1" ht="24.75" customHeight="1">
      <c r="A36" s="112" t="s">
        <v>30</v>
      </c>
      <c r="B36" s="23"/>
      <c r="C36" s="24" t="s">
        <v>24</v>
      </c>
      <c r="D36" s="24"/>
      <c r="E36" s="99"/>
      <c r="F36" s="155"/>
      <c r="G36" s="156"/>
      <c r="H36" s="157"/>
      <c r="I36" s="20"/>
      <c r="J36" s="130"/>
      <c r="L36" s="135"/>
    </row>
    <row r="37" spans="1:10" ht="30.75" customHeight="1">
      <c r="A37" s="114" t="s">
        <v>82</v>
      </c>
      <c r="B37" s="18" t="s">
        <v>78</v>
      </c>
      <c r="C37" s="22" t="s">
        <v>79</v>
      </c>
      <c r="D37" s="18" t="s">
        <v>22</v>
      </c>
      <c r="E37" s="98">
        <f>24.4*35</f>
        <v>854</v>
      </c>
      <c r="F37" s="161" t="s">
        <v>112</v>
      </c>
      <c r="G37" s="156"/>
      <c r="H37" s="157"/>
      <c r="I37" s="133"/>
      <c r="J37" s="130"/>
    </row>
    <row r="38" spans="1:10" ht="41.25" customHeight="1">
      <c r="A38" s="114" t="s">
        <v>83</v>
      </c>
      <c r="B38" s="18" t="s">
        <v>58</v>
      </c>
      <c r="C38" s="22" t="s">
        <v>39</v>
      </c>
      <c r="D38" s="18" t="s">
        <v>20</v>
      </c>
      <c r="E38" s="98">
        <f>3.5*3.5*35</f>
        <v>428.75</v>
      </c>
      <c r="F38" s="161" t="s">
        <v>104</v>
      </c>
      <c r="G38" s="156"/>
      <c r="H38" s="157"/>
      <c r="I38" s="2"/>
      <c r="J38" s="130"/>
    </row>
    <row r="39" spans="1:10" s="21" customFormat="1" ht="24.75" customHeight="1">
      <c r="A39" s="112" t="s">
        <v>31</v>
      </c>
      <c r="B39" s="23"/>
      <c r="C39" s="24" t="s">
        <v>69</v>
      </c>
      <c r="D39" s="24"/>
      <c r="E39" s="99"/>
      <c r="F39" s="155"/>
      <c r="G39" s="156"/>
      <c r="H39" s="157"/>
      <c r="I39" s="20"/>
      <c r="J39" s="130"/>
    </row>
    <row r="40" spans="1:10" ht="41.25" customHeight="1">
      <c r="A40" s="114" t="s">
        <v>84</v>
      </c>
      <c r="B40" s="18" t="s">
        <v>59</v>
      </c>
      <c r="C40" s="22" t="s">
        <v>40</v>
      </c>
      <c r="D40" s="18" t="s">
        <v>20</v>
      </c>
      <c r="E40" s="98">
        <f>5.4*2*1.5*35</f>
        <v>567.0000000000001</v>
      </c>
      <c r="F40" s="161" t="s">
        <v>113</v>
      </c>
      <c r="G40" s="156"/>
      <c r="H40" s="157"/>
      <c r="I40" s="2"/>
      <c r="J40" s="130"/>
    </row>
    <row r="41" spans="1:10" ht="53.25" customHeight="1">
      <c r="A41" s="114" t="s">
        <v>85</v>
      </c>
      <c r="B41" s="18" t="s">
        <v>74</v>
      </c>
      <c r="C41" s="22" t="s">
        <v>75</v>
      </c>
      <c r="D41" s="18" t="s">
        <v>22</v>
      </c>
      <c r="E41" s="98">
        <f>2*0.8828*1.7*35</f>
        <v>105.0532</v>
      </c>
      <c r="F41" s="161" t="s">
        <v>114</v>
      </c>
      <c r="G41" s="156"/>
      <c r="H41" s="157"/>
      <c r="I41" s="2"/>
      <c r="J41" s="130"/>
    </row>
    <row r="42" spans="1:10" ht="28.5" customHeight="1">
      <c r="A42" s="114" t="s">
        <v>86</v>
      </c>
      <c r="B42" s="18" t="s">
        <v>93</v>
      </c>
      <c r="C42" s="22" t="s">
        <v>96</v>
      </c>
      <c r="D42" s="18" t="s">
        <v>97</v>
      </c>
      <c r="E42" s="98">
        <f>35*15</f>
        <v>525</v>
      </c>
      <c r="F42" s="161" t="s">
        <v>107</v>
      </c>
      <c r="G42" s="156"/>
      <c r="H42" s="157"/>
      <c r="I42" s="133"/>
      <c r="J42" s="130"/>
    </row>
    <row r="43" spans="1:10" ht="40.5" customHeight="1">
      <c r="A43" s="114" t="s">
        <v>95</v>
      </c>
      <c r="B43" s="18" t="s">
        <v>93</v>
      </c>
      <c r="C43" s="22" t="s">
        <v>94</v>
      </c>
      <c r="D43" s="18" t="s">
        <v>19</v>
      </c>
      <c r="E43" s="98">
        <v>35</v>
      </c>
      <c r="F43" s="155">
        <v>35</v>
      </c>
      <c r="G43" s="156"/>
      <c r="H43" s="157"/>
      <c r="I43" s="133"/>
      <c r="J43" s="130"/>
    </row>
    <row r="44" spans="1:11" ht="24.75" customHeight="1">
      <c r="A44" s="111" t="s">
        <v>14</v>
      </c>
      <c r="B44" s="69"/>
      <c r="C44" s="71" t="s">
        <v>77</v>
      </c>
      <c r="D44" s="70"/>
      <c r="E44" s="97"/>
      <c r="F44" s="152"/>
      <c r="G44" s="153"/>
      <c r="H44" s="154"/>
      <c r="I44" s="134"/>
      <c r="J44" s="130"/>
      <c r="K44" s="109"/>
    </row>
    <row r="45" spans="1:10" ht="29.25" customHeight="1">
      <c r="A45" s="114" t="s">
        <v>32</v>
      </c>
      <c r="B45" s="18" t="s">
        <v>78</v>
      </c>
      <c r="C45" s="22" t="s">
        <v>79</v>
      </c>
      <c r="D45" s="18" t="s">
        <v>22</v>
      </c>
      <c r="E45" s="98">
        <f>(0.8*4*1.5)*35</f>
        <v>168.00000000000003</v>
      </c>
      <c r="F45" s="161" t="s">
        <v>115</v>
      </c>
      <c r="G45" s="156"/>
      <c r="H45" s="157"/>
      <c r="I45" s="133"/>
      <c r="J45" s="130"/>
    </row>
    <row r="46" spans="1:10" ht="41.25" customHeight="1">
      <c r="A46" s="114" t="s">
        <v>33</v>
      </c>
      <c r="B46" s="18" t="s">
        <v>58</v>
      </c>
      <c r="C46" s="22" t="s">
        <v>39</v>
      </c>
      <c r="D46" s="18" t="s">
        <v>20</v>
      </c>
      <c r="E46" s="98">
        <f>(0.8*4)*35</f>
        <v>112</v>
      </c>
      <c r="F46" s="161" t="s">
        <v>109</v>
      </c>
      <c r="G46" s="156"/>
      <c r="H46" s="157"/>
      <c r="I46" s="2"/>
      <c r="J46" s="130"/>
    </row>
    <row r="47" spans="1:10" ht="41.25" customHeight="1">
      <c r="A47" s="114" t="s">
        <v>34</v>
      </c>
      <c r="B47" s="18" t="s">
        <v>87</v>
      </c>
      <c r="C47" s="22" t="s">
        <v>88</v>
      </c>
      <c r="D47" s="18" t="s">
        <v>23</v>
      </c>
      <c r="E47" s="98">
        <f>4*35</f>
        <v>140</v>
      </c>
      <c r="F47" s="161" t="s">
        <v>110</v>
      </c>
      <c r="G47" s="156"/>
      <c r="H47" s="157"/>
      <c r="I47" s="2"/>
      <c r="J47" s="130"/>
    </row>
    <row r="48" spans="1:10" ht="29.25" customHeight="1">
      <c r="A48" s="114" t="s">
        <v>35</v>
      </c>
      <c r="B48" s="18" t="s">
        <v>80</v>
      </c>
      <c r="C48" s="22" t="s">
        <v>81</v>
      </c>
      <c r="D48" s="18" t="s">
        <v>22</v>
      </c>
      <c r="E48" s="98">
        <f>E45-(3.14*0.15*0.15*E47)</f>
        <v>158.10900000000004</v>
      </c>
      <c r="F48" s="161" t="s">
        <v>116</v>
      </c>
      <c r="G48" s="156"/>
      <c r="H48" s="157"/>
      <c r="I48" s="2"/>
      <c r="J48" s="130"/>
    </row>
    <row r="49" spans="1:10" ht="3.75" customHeight="1">
      <c r="A49" s="147"/>
      <c r="B49" s="147"/>
      <c r="C49" s="147"/>
      <c r="D49" s="147"/>
      <c r="E49" s="147"/>
      <c r="F49" s="147"/>
      <c r="G49" s="147"/>
      <c r="H49" s="148"/>
      <c r="I49" s="2"/>
      <c r="J49" s="130"/>
    </row>
    <row r="50" spans="1:10" ht="117" customHeight="1">
      <c r="A50" s="20" t="s">
        <v>47</v>
      </c>
      <c r="B50" s="21"/>
      <c r="C50" s="20"/>
      <c r="D50" s="21"/>
      <c r="E50" s="103" t="s">
        <v>47</v>
      </c>
      <c r="F50" s="21"/>
      <c r="G50" s="20"/>
      <c r="H50" s="21"/>
      <c r="J50" s="131"/>
    </row>
    <row r="51" spans="1:7" ht="15">
      <c r="A51" s="21" t="s">
        <v>63</v>
      </c>
      <c r="E51" s="103" t="s">
        <v>48</v>
      </c>
      <c r="F51" s="66"/>
      <c r="G51" s="66"/>
    </row>
    <row r="52" spans="1:7" ht="15">
      <c r="A52" s="67" t="s">
        <v>62</v>
      </c>
      <c r="E52" s="102" t="s">
        <v>49</v>
      </c>
      <c r="F52" s="66"/>
      <c r="G52" s="66"/>
    </row>
    <row r="53" spans="1:7" ht="15">
      <c r="A53" s="67" t="s">
        <v>50</v>
      </c>
      <c r="E53" s="102" t="s">
        <v>51</v>
      </c>
      <c r="F53" s="66"/>
      <c r="G53" s="66"/>
    </row>
    <row r="54" spans="1:7" ht="15">
      <c r="A54" s="67"/>
      <c r="B54" s="2"/>
      <c r="C54" s="2"/>
      <c r="E54" s="102" t="s">
        <v>52</v>
      </c>
      <c r="F54" s="66"/>
      <c r="G54" s="66"/>
    </row>
    <row r="55" spans="1:8" ht="15">
      <c r="A55" s="4"/>
      <c r="B55" s="3"/>
      <c r="C55" s="4"/>
      <c r="D55" s="3"/>
      <c r="E55" s="10"/>
      <c r="G55" s="4"/>
      <c r="H55" s="3"/>
    </row>
    <row r="56" spans="2:8" ht="15">
      <c r="B56" s="4"/>
      <c r="F56" s="5"/>
      <c r="G56" s="5"/>
      <c r="H56" s="3"/>
    </row>
    <row r="57" spans="1:8" ht="15">
      <c r="A57" s="15"/>
      <c r="B57" s="4"/>
      <c r="C57" s="4"/>
      <c r="F57" s="5"/>
      <c r="G57" s="5"/>
      <c r="H57" s="3"/>
    </row>
    <row r="58" spans="1:8" ht="15">
      <c r="A58" s="15"/>
      <c r="B58" s="4"/>
      <c r="C58" s="4"/>
      <c r="F58" s="5"/>
      <c r="G58" s="5"/>
      <c r="H58" s="3"/>
    </row>
    <row r="59" spans="1:8" ht="15">
      <c r="A59" s="15"/>
      <c r="B59" s="4"/>
      <c r="C59" s="4"/>
      <c r="F59" s="5"/>
      <c r="G59" s="5"/>
      <c r="H59" s="3"/>
    </row>
    <row r="60" spans="2:8" ht="15">
      <c r="B60" s="6"/>
      <c r="D60" s="7"/>
      <c r="F60" s="5"/>
      <c r="G60" s="5"/>
      <c r="H60" s="3"/>
    </row>
    <row r="61" spans="3:4" ht="15">
      <c r="C61" s="8"/>
      <c r="D61" s="4"/>
    </row>
    <row r="62" spans="1:8" ht="15">
      <c r="A62" s="143"/>
      <c r="B62" s="143"/>
      <c r="C62" s="143"/>
      <c r="D62" s="143"/>
      <c r="E62" s="143"/>
      <c r="F62" s="143"/>
      <c r="G62" s="143"/>
      <c r="H62" s="143"/>
    </row>
    <row r="63" spans="1:8" ht="15">
      <c r="A63" s="141"/>
      <c r="B63" s="141"/>
      <c r="C63" s="141"/>
      <c r="D63" s="141"/>
      <c r="E63" s="141"/>
      <c r="F63" s="141"/>
      <c r="G63" s="141"/>
      <c r="H63" s="141"/>
    </row>
    <row r="64" spans="1:8" ht="15">
      <c r="A64" s="141"/>
      <c r="B64" s="141"/>
      <c r="C64" s="141"/>
      <c r="D64" s="141"/>
      <c r="E64" s="141"/>
      <c r="F64" s="141"/>
      <c r="G64" s="141"/>
      <c r="H64" s="141"/>
    </row>
    <row r="65" spans="1:8" ht="15">
      <c r="A65" s="5"/>
      <c r="B65" s="9"/>
      <c r="C65" s="9"/>
      <c r="D65" s="9"/>
      <c r="E65" s="95"/>
      <c r="F65" s="9"/>
      <c r="G65" s="9"/>
      <c r="H65" s="9"/>
    </row>
    <row r="66" ht="15">
      <c r="A66" s="5"/>
    </row>
  </sheetData>
  <sheetProtection selectLockedCells="1" selectUnlockedCells="1"/>
  <mergeCells count="45">
    <mergeCell ref="F48:H48"/>
    <mergeCell ref="F40:H40"/>
    <mergeCell ref="F41:H41"/>
    <mergeCell ref="F42:H42"/>
    <mergeCell ref="F43:H43"/>
    <mergeCell ref="F44:H44"/>
    <mergeCell ref="F45:H45"/>
    <mergeCell ref="F36:H36"/>
    <mergeCell ref="F37:H37"/>
    <mergeCell ref="F38:H38"/>
    <mergeCell ref="F39:H39"/>
    <mergeCell ref="F46:H46"/>
    <mergeCell ref="F47:H47"/>
    <mergeCell ref="F30:H30"/>
    <mergeCell ref="F31:H31"/>
    <mergeCell ref="F32:H32"/>
    <mergeCell ref="F33:H33"/>
    <mergeCell ref="F34:H34"/>
    <mergeCell ref="F35:H35"/>
    <mergeCell ref="F24:H24"/>
    <mergeCell ref="F25:H25"/>
    <mergeCell ref="F26:H26"/>
    <mergeCell ref="F27:H27"/>
    <mergeCell ref="F28:H28"/>
    <mergeCell ref="F29:H29"/>
    <mergeCell ref="A62:H62"/>
    <mergeCell ref="A63:H63"/>
    <mergeCell ref="A64:H64"/>
    <mergeCell ref="F13:H13"/>
    <mergeCell ref="F14:H14"/>
    <mergeCell ref="F15:H15"/>
    <mergeCell ref="F16:H16"/>
    <mergeCell ref="F17:H17"/>
    <mergeCell ref="F18:H18"/>
    <mergeCell ref="F22:H22"/>
    <mergeCell ref="A2:H2"/>
    <mergeCell ref="A3:H3"/>
    <mergeCell ref="A4:H4"/>
    <mergeCell ref="A5:H5"/>
    <mergeCell ref="A12:H12"/>
    <mergeCell ref="A49:H49"/>
    <mergeCell ref="F19:H19"/>
    <mergeCell ref="F20:H20"/>
    <mergeCell ref="F21:H21"/>
    <mergeCell ref="F23:H23"/>
  </mergeCells>
  <printOptions/>
  <pageMargins left="0.4701388888888889" right="0.35" top="0.59" bottom="0.72" header="0.67" footer="0.73"/>
  <pageSetup fitToHeight="0" fitToWidth="1" horizontalDpi="360" verticalDpi="36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2"/>
  <sheetViews>
    <sheetView tabSelected="1" zoomScalePageLayoutView="0" workbookViewId="0" topLeftCell="A1">
      <selection activeCell="A31" sqref="A31"/>
    </sheetView>
  </sheetViews>
  <sheetFormatPr defaultColWidth="9.140625" defaultRowHeight="15"/>
  <cols>
    <col min="1" max="1" width="14.421875" style="0" customWidth="1"/>
    <col min="2" max="2" width="39.140625" style="0" customWidth="1"/>
    <col min="3" max="3" width="15.421875" style="0" customWidth="1"/>
    <col min="4" max="4" width="14.28125" style="0" customWidth="1"/>
    <col min="5" max="5" width="14.7109375" style="0" customWidth="1"/>
    <col min="6" max="6" width="14.57421875" style="0" customWidth="1"/>
    <col min="7" max="7" width="14.421875" style="0" customWidth="1"/>
    <col min="8" max="8" width="13.8515625" style="0" customWidth="1"/>
    <col min="9" max="9" width="13.57421875" style="0" customWidth="1"/>
    <col min="10" max="10" width="13.140625" style="0" customWidth="1"/>
    <col min="11" max="11" width="15.00390625" style="0" customWidth="1"/>
    <col min="12" max="12" width="14.28125" style="0" customWidth="1"/>
    <col min="13" max="13" width="14.8515625" style="0" customWidth="1"/>
  </cols>
  <sheetData>
    <row r="1" spans="3:10" ht="15">
      <c r="C1" s="1"/>
      <c r="J1" s="19"/>
    </row>
    <row r="2" spans="1:13" ht="21" customHeight="1">
      <c r="A2" s="140" t="s">
        <v>42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ht="21" customHeight="1">
      <c r="A3" s="140" t="s">
        <v>65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21" customHeight="1">
      <c r="A4" s="140" t="str">
        <f>ORÇAMENTO!A4</f>
        <v>PREFEITURA MUNICIPAL DE ANDRELÂNDIA - MG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</row>
    <row r="5" spans="1:13" ht="36" customHeight="1">
      <c r="A5" s="140" t="s">
        <v>122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</row>
    <row r="6" spans="1:10" ht="15.75">
      <c r="A6" s="12"/>
      <c r="B6" s="12"/>
      <c r="C6" s="12"/>
      <c r="D6" s="12"/>
      <c r="E6" s="12"/>
      <c r="F6" s="12"/>
      <c r="G6" s="12"/>
      <c r="H6" s="12"/>
      <c r="I6" s="2"/>
      <c r="J6" s="19"/>
    </row>
    <row r="7" spans="1:14" s="55" customFormat="1" ht="16.5" customHeight="1">
      <c r="A7" s="50" t="s">
        <v>37</v>
      </c>
      <c r="B7" s="51"/>
      <c r="C7" s="72"/>
      <c r="D7" s="73"/>
      <c r="E7" s="72"/>
      <c r="F7" s="72"/>
      <c r="G7" s="51"/>
      <c r="H7" s="77" t="s">
        <v>43</v>
      </c>
      <c r="I7" s="76"/>
      <c r="J7" s="54"/>
      <c r="L7" s="83" t="s">
        <v>38</v>
      </c>
      <c r="M7" s="78"/>
      <c r="N7" s="84"/>
    </row>
    <row r="8" spans="1:14" s="55" customFormat="1" ht="16.5" customHeight="1">
      <c r="A8" s="56" t="str">
        <f>ORÇAMENTO!A8</f>
        <v>INSTALAÇÃO DE MATA-BURROS</v>
      </c>
      <c r="B8" s="57"/>
      <c r="C8" s="57"/>
      <c r="D8" s="74"/>
      <c r="E8" s="57"/>
      <c r="F8" s="57"/>
      <c r="G8" s="57"/>
      <c r="H8" s="115" t="str">
        <f>ORÇAMENTO!D8</f>
        <v>DIVERSOS</v>
      </c>
      <c r="I8" s="116"/>
      <c r="J8" s="80"/>
      <c r="K8" s="81"/>
      <c r="L8" s="85">
        <f>ORÇAMENTO!H8</f>
        <v>0</v>
      </c>
      <c r="M8" s="86"/>
      <c r="N8" s="84"/>
    </row>
    <row r="9" spans="1:10" s="55" customFormat="1" ht="6.75" customHeight="1">
      <c r="A9" s="58"/>
      <c r="B9" s="51"/>
      <c r="C9" s="51"/>
      <c r="D9" s="58"/>
      <c r="E9" s="51"/>
      <c r="F9" s="51"/>
      <c r="G9" s="51"/>
      <c r="H9" s="82"/>
      <c r="I9" s="60"/>
      <c r="J9" s="54"/>
    </row>
    <row r="10" spans="1:14" s="55" customFormat="1" ht="16.5" customHeight="1">
      <c r="A10" s="61" t="s">
        <v>44</v>
      </c>
      <c r="B10" s="51"/>
      <c r="C10" s="72"/>
      <c r="D10" s="75"/>
      <c r="E10" s="51"/>
      <c r="F10" s="51"/>
      <c r="G10" s="51"/>
      <c r="H10" s="77" t="s">
        <v>45</v>
      </c>
      <c r="I10" s="78"/>
      <c r="J10" s="54"/>
      <c r="L10" s="83" t="s">
        <v>46</v>
      </c>
      <c r="N10" s="84"/>
    </row>
    <row r="11" spans="1:14" s="55" customFormat="1" ht="16.5" customHeight="1">
      <c r="A11" s="56" t="str">
        <f>ORÇAMENTO!A11</f>
        <v>ANDRELÂNDIA - MG</v>
      </c>
      <c r="B11" s="57"/>
      <c r="C11" s="57"/>
      <c r="D11" s="74"/>
      <c r="E11" s="57"/>
      <c r="F11" s="57"/>
      <c r="G11" s="64"/>
      <c r="H11" s="65" t="str">
        <f>ORÇAMENTO!D11</f>
        <v>SETOP 10/2021 E SINAPI 11/2021 (NÃO DESONERADO)</v>
      </c>
      <c r="I11" s="79"/>
      <c r="J11" s="80"/>
      <c r="K11" s="81"/>
      <c r="L11" s="87">
        <f>ORÇAMENTO!H11</f>
        <v>0</v>
      </c>
      <c r="M11" s="88"/>
      <c r="N11" s="84"/>
    </row>
    <row r="12" spans="1:5" ht="15">
      <c r="A12" s="162"/>
      <c r="B12" s="162"/>
      <c r="C12" s="162"/>
      <c r="D12" s="162"/>
      <c r="E12" s="162"/>
    </row>
    <row r="13" spans="1:13" s="17" customFormat="1" ht="41.25" customHeight="1">
      <c r="A13" s="30" t="s">
        <v>0</v>
      </c>
      <c r="B13" s="30" t="s">
        <v>2</v>
      </c>
      <c r="C13" s="31" t="s">
        <v>15</v>
      </c>
      <c r="D13" s="32">
        <v>1</v>
      </c>
      <c r="E13" s="32">
        <v>2</v>
      </c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  <c r="L13" s="33">
        <v>9</v>
      </c>
      <c r="M13" s="33">
        <v>10</v>
      </c>
    </row>
    <row r="14" spans="1:13" s="17" customFormat="1" ht="21.75" customHeight="1">
      <c r="A14" s="34"/>
      <c r="B14" s="34"/>
      <c r="C14" s="35"/>
      <c r="D14" s="35"/>
      <c r="E14" s="36"/>
      <c r="F14" s="28"/>
      <c r="G14" s="28"/>
      <c r="H14" s="29"/>
      <c r="I14" s="28"/>
      <c r="J14" s="28"/>
      <c r="K14" s="28"/>
      <c r="L14" s="28"/>
      <c r="M14" s="28"/>
    </row>
    <row r="15" spans="1:13" s="17" customFormat="1" ht="21.75" customHeight="1">
      <c r="A15" s="37">
        <f>ORÇAMENTO!A14</f>
        <v>1</v>
      </c>
      <c r="B15" s="37" t="str">
        <f>ORÇAMENTO!C14</f>
        <v>SERVIÇOS PRELIMINARES</v>
      </c>
      <c r="C15" s="117" t="e">
        <f>C16/$C$28</f>
        <v>#DIV/0!</v>
      </c>
      <c r="D15" s="117"/>
      <c r="E15" s="117"/>
      <c r="F15" s="117"/>
      <c r="G15" s="117"/>
      <c r="H15" s="117"/>
      <c r="I15" s="117"/>
      <c r="J15" s="117"/>
      <c r="K15" s="117"/>
      <c r="L15" s="117"/>
      <c r="M15" s="117"/>
    </row>
    <row r="16" spans="1:13" s="17" customFormat="1" ht="21.75" customHeight="1">
      <c r="A16" s="37"/>
      <c r="B16" s="37"/>
      <c r="C16" s="124">
        <f>ORÇAMENTO!H14</f>
        <v>0</v>
      </c>
      <c r="D16" s="125"/>
      <c r="E16" s="125"/>
      <c r="F16" s="125"/>
      <c r="G16" s="125"/>
      <c r="H16" s="125"/>
      <c r="I16" s="125" t="s">
        <v>100</v>
      </c>
      <c r="J16" s="125" t="s">
        <v>100</v>
      </c>
      <c r="K16" s="125" t="s">
        <v>100</v>
      </c>
      <c r="L16" s="125" t="s">
        <v>100</v>
      </c>
      <c r="M16" s="125" t="s">
        <v>100</v>
      </c>
    </row>
    <row r="17" spans="1:13" s="17" customFormat="1" ht="21.75" customHeight="1">
      <c r="A17" s="37"/>
      <c r="B17" s="37"/>
      <c r="C17" s="38"/>
      <c r="D17" s="118"/>
      <c r="E17" s="119"/>
      <c r="F17" s="120"/>
      <c r="G17" s="120"/>
      <c r="H17" s="121"/>
      <c r="I17" s="120"/>
      <c r="J17" s="120"/>
      <c r="K17" s="120"/>
      <c r="L17" s="120"/>
      <c r="M17" s="120"/>
    </row>
    <row r="18" spans="1:13" s="17" customFormat="1" ht="21.75" customHeight="1">
      <c r="A18" s="39" t="str">
        <f>ORÇAMENTO!A16</f>
        <v>2</v>
      </c>
      <c r="B18" s="37" t="str">
        <f>ORÇAMENTO!C16</f>
        <v>DEMOLIÇÃO</v>
      </c>
      <c r="C18" s="117" t="e">
        <f>C19/$C$28</f>
        <v>#DIV/0!</v>
      </c>
      <c r="D18" s="117"/>
      <c r="E18" s="117"/>
      <c r="F18" s="117"/>
      <c r="G18" s="117"/>
      <c r="H18" s="117"/>
      <c r="I18" s="117"/>
      <c r="J18" s="117"/>
      <c r="K18" s="117"/>
      <c r="L18" s="117"/>
      <c r="M18" s="117"/>
    </row>
    <row r="19" spans="1:13" s="17" customFormat="1" ht="21.75" customHeight="1">
      <c r="A19" s="37"/>
      <c r="B19" s="37"/>
      <c r="C19" s="124">
        <f>ORÇAMENTO!H16</f>
        <v>0</v>
      </c>
      <c r="D19" s="125"/>
      <c r="E19" s="125"/>
      <c r="F19" s="125"/>
      <c r="G19" s="125"/>
      <c r="H19" s="125"/>
      <c r="I19" s="125" t="s">
        <v>100</v>
      </c>
      <c r="J19" s="125" t="s">
        <v>100</v>
      </c>
      <c r="K19" s="125" t="s">
        <v>100</v>
      </c>
      <c r="L19" s="125" t="s">
        <v>100</v>
      </c>
      <c r="M19" s="125" t="s">
        <v>100</v>
      </c>
    </row>
    <row r="20" spans="1:13" s="17" customFormat="1" ht="21.75" customHeight="1">
      <c r="A20" s="37"/>
      <c r="B20" s="37"/>
      <c r="C20" s="38"/>
      <c r="D20" s="122"/>
      <c r="E20" s="123"/>
      <c r="F20" s="120"/>
      <c r="G20" s="120"/>
      <c r="H20" s="120"/>
      <c r="I20" s="120"/>
      <c r="J20" s="120"/>
      <c r="K20" s="120"/>
      <c r="L20" s="120"/>
      <c r="M20" s="120"/>
    </row>
    <row r="21" spans="1:13" s="17" customFormat="1" ht="21.75" customHeight="1">
      <c r="A21" s="39" t="str">
        <f>ORÇAMENTO!A19</f>
        <v>3</v>
      </c>
      <c r="B21" s="40" t="str">
        <f>ORÇAMENTO!C19</f>
        <v>MATA-BURROS (H=1,00 M)</v>
      </c>
      <c r="C21" s="117" t="e">
        <f>C22/$C$28</f>
        <v>#DIV/0!</v>
      </c>
      <c r="D21" s="117"/>
      <c r="E21" s="117"/>
      <c r="F21" s="117"/>
      <c r="G21" s="117"/>
      <c r="H21" s="117"/>
      <c r="I21" s="117"/>
      <c r="J21" s="117"/>
      <c r="K21" s="117"/>
      <c r="L21" s="117"/>
      <c r="M21" s="117"/>
    </row>
    <row r="22" spans="1:13" s="17" customFormat="1" ht="21.75" customHeight="1">
      <c r="A22" s="37"/>
      <c r="B22" s="37"/>
      <c r="C22" s="124">
        <f>ORÇAMENTO!H19</f>
        <v>0</v>
      </c>
      <c r="D22" s="125"/>
      <c r="E22" s="125"/>
      <c r="F22" s="125"/>
      <c r="G22" s="125"/>
      <c r="H22" s="125"/>
      <c r="I22" s="125" t="s">
        <v>100</v>
      </c>
      <c r="J22" s="125" t="s">
        <v>100</v>
      </c>
      <c r="K22" s="125" t="s">
        <v>100</v>
      </c>
      <c r="L22" s="125" t="s">
        <v>100</v>
      </c>
      <c r="M22" s="125" t="s">
        <v>100</v>
      </c>
    </row>
    <row r="23" spans="1:13" s="17" customFormat="1" ht="21.75" customHeight="1">
      <c r="A23" s="37"/>
      <c r="B23" s="42"/>
      <c r="C23" s="41"/>
      <c r="D23" s="118"/>
      <c r="E23" s="119"/>
      <c r="F23" s="120"/>
      <c r="G23" s="120"/>
      <c r="H23" s="120"/>
      <c r="I23" s="120"/>
      <c r="J23" s="120"/>
      <c r="K23" s="120"/>
      <c r="L23" s="120"/>
      <c r="M23" s="120"/>
    </row>
    <row r="24" spans="1:13" s="17" customFormat="1" ht="21.75" customHeight="1">
      <c r="A24" s="39" t="s">
        <v>99</v>
      </c>
      <c r="B24" s="37" t="str">
        <f>ORÇAMENTO!C34</f>
        <v>MATA-BURROS (H=1,50 M)</v>
      </c>
      <c r="C24" s="117" t="e">
        <f>C25/$C$28</f>
        <v>#DIV/0!</v>
      </c>
      <c r="D24" s="117"/>
      <c r="E24" s="117"/>
      <c r="F24" s="117"/>
      <c r="G24" s="117"/>
      <c r="H24" s="117"/>
      <c r="I24" s="117"/>
      <c r="J24" s="117"/>
      <c r="K24" s="117"/>
      <c r="L24" s="117"/>
      <c r="M24" s="117"/>
    </row>
    <row r="25" spans="1:13" s="17" customFormat="1" ht="21.75" customHeight="1">
      <c r="A25" s="37"/>
      <c r="B25" s="37"/>
      <c r="C25" s="124">
        <f>ORÇAMENTO!H34</f>
        <v>0</v>
      </c>
      <c r="D25" s="125"/>
      <c r="E25" s="125"/>
      <c r="F25" s="125"/>
      <c r="G25" s="125"/>
      <c r="H25" s="125"/>
      <c r="I25" s="125" t="s">
        <v>100</v>
      </c>
      <c r="J25" s="125" t="s">
        <v>100</v>
      </c>
      <c r="K25" s="125" t="s">
        <v>100</v>
      </c>
      <c r="L25" s="125" t="s">
        <v>100</v>
      </c>
      <c r="M25" s="125" t="s">
        <v>100</v>
      </c>
    </row>
    <row r="26" spans="1:13" s="17" customFormat="1" ht="21.75" customHeight="1">
      <c r="A26" s="37"/>
      <c r="B26" s="44"/>
      <c r="C26" s="43"/>
      <c r="D26" s="122"/>
      <c r="E26" s="123"/>
      <c r="F26" s="120"/>
      <c r="G26" s="120"/>
      <c r="H26" s="120"/>
      <c r="I26" s="120"/>
      <c r="J26" s="120"/>
      <c r="K26" s="120"/>
      <c r="L26" s="120"/>
      <c r="M26" s="120"/>
    </row>
    <row r="27" spans="1:13" s="45" customFormat="1" ht="21.75" customHeight="1">
      <c r="A27" s="46"/>
      <c r="B27" s="47" t="s">
        <v>16</v>
      </c>
      <c r="C27" s="126" t="e">
        <f>C24+C21+C18+C15</f>
        <v>#DIV/0!</v>
      </c>
      <c r="D27" s="127" t="e">
        <f>D28/$C$28</f>
        <v>#DIV/0!</v>
      </c>
      <c r="E27" s="127" t="e">
        <f>E28/$C$28</f>
        <v>#DIV/0!</v>
      </c>
      <c r="F27" s="127" t="e">
        <f>F28/$C$28</f>
        <v>#DIV/0!</v>
      </c>
      <c r="G27" s="127" t="e">
        <f>G28/$C$28</f>
        <v>#DIV/0!</v>
      </c>
      <c r="H27" s="127" t="e">
        <f>H28/$C$28</f>
        <v>#DIV/0!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</row>
    <row r="28" spans="1:13" s="45" customFormat="1" ht="21.75" customHeight="1">
      <c r="A28" s="93"/>
      <c r="B28" s="94" t="s">
        <v>17</v>
      </c>
      <c r="C28" s="128">
        <f>C16+C19+C22+C25</f>
        <v>0</v>
      </c>
      <c r="D28" s="128">
        <f>D25+D22+D19+D16</f>
        <v>0</v>
      </c>
      <c r="E28" s="128">
        <f>E25+E22+E19+E16</f>
        <v>0</v>
      </c>
      <c r="F28" s="128">
        <f>F25+F22+F19+F16</f>
        <v>0</v>
      </c>
      <c r="G28" s="128">
        <f>G25+G22+G19+G16</f>
        <v>0</v>
      </c>
      <c r="H28" s="128">
        <f>H25+H22+H19+H16</f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</row>
    <row r="29" spans="1:13" ht="85.5" customHeight="1">
      <c r="A29" s="89" t="s">
        <v>56</v>
      </c>
      <c r="B29" s="3"/>
      <c r="C29" s="89"/>
      <c r="D29" s="90"/>
      <c r="F29" s="90"/>
      <c r="G29" s="89"/>
      <c r="H29" s="90"/>
      <c r="J29" s="89" t="s">
        <v>56</v>
      </c>
      <c r="K29" s="3"/>
      <c r="L29" s="3"/>
      <c r="M29" s="3"/>
    </row>
    <row r="30" spans="1:10" ht="15">
      <c r="A30" s="21" t="str">
        <f>ORÇAMENTO!A52</f>
        <v>EMPRESA LICITANTE</v>
      </c>
      <c r="F30" s="66"/>
      <c r="G30" s="66"/>
      <c r="J30" s="21" t="s">
        <v>48</v>
      </c>
    </row>
    <row r="31" spans="1:10" ht="15">
      <c r="A31" s="67"/>
      <c r="F31" s="66"/>
      <c r="G31" s="66"/>
      <c r="J31" t="s">
        <v>123</v>
      </c>
    </row>
    <row r="32" spans="1:10" ht="15">
      <c r="A32" s="67"/>
      <c r="F32" s="66"/>
      <c r="G32" s="137"/>
      <c r="J32" t="s">
        <v>119</v>
      </c>
    </row>
    <row r="33" spans="1:7" ht="15">
      <c r="A33" s="3"/>
      <c r="B33" s="3"/>
      <c r="C33" s="3"/>
      <c r="D33" s="3"/>
      <c r="E33" s="10"/>
      <c r="G33" s="138"/>
    </row>
    <row r="34" spans="1:5" ht="15">
      <c r="A34" s="15"/>
      <c r="B34" s="3"/>
      <c r="C34" s="3"/>
      <c r="D34" s="3"/>
      <c r="E34" s="10"/>
    </row>
    <row r="35" spans="1:5" ht="15">
      <c r="A35" s="16"/>
      <c r="B35" s="3"/>
      <c r="C35" s="3"/>
      <c r="D35" s="3"/>
      <c r="E35" s="10"/>
    </row>
    <row r="36" spans="1:7" ht="15">
      <c r="A36" s="15"/>
      <c r="B36" s="3"/>
      <c r="C36" s="136"/>
      <c r="D36" s="3"/>
      <c r="E36" s="10"/>
      <c r="G36" s="138"/>
    </row>
    <row r="37" spans="1:7" ht="15">
      <c r="A37" s="17"/>
      <c r="E37" s="11"/>
      <c r="G37" s="139"/>
    </row>
    <row r="38" spans="1:5" ht="15">
      <c r="A38" s="92"/>
      <c r="B38" s="92"/>
      <c r="C38" s="92"/>
      <c r="D38" s="92"/>
      <c r="E38" s="92"/>
    </row>
    <row r="39" spans="1:5" ht="15">
      <c r="A39" s="91"/>
      <c r="B39" s="91"/>
      <c r="C39" s="91"/>
      <c r="D39" s="91"/>
      <c r="E39" s="91"/>
    </row>
    <row r="40" spans="1:5" ht="15">
      <c r="A40" s="91"/>
      <c r="B40" s="91"/>
      <c r="C40" s="91"/>
      <c r="D40" s="91"/>
      <c r="E40" s="91"/>
    </row>
    <row r="41" spans="1:5" ht="15">
      <c r="A41" s="91"/>
      <c r="B41" s="91"/>
      <c r="C41" s="91"/>
      <c r="D41" s="91"/>
      <c r="E41" s="91"/>
    </row>
    <row r="42" ht="15">
      <c r="E42" s="11"/>
    </row>
    <row r="43" ht="15">
      <c r="E43" s="11"/>
    </row>
    <row r="44" ht="15">
      <c r="E44" s="11"/>
    </row>
    <row r="45" ht="15">
      <c r="E45" s="11"/>
    </row>
    <row r="46" ht="15">
      <c r="E46" s="11"/>
    </row>
    <row r="47" ht="15">
      <c r="E47" s="11"/>
    </row>
    <row r="48" ht="15">
      <c r="E48" s="11"/>
    </row>
    <row r="49" ht="15">
      <c r="E49" s="11"/>
    </row>
    <row r="50" ht="15">
      <c r="E50" s="11"/>
    </row>
    <row r="51" ht="15">
      <c r="E51" s="11"/>
    </row>
    <row r="52" ht="15">
      <c r="E52" s="11"/>
    </row>
    <row r="53" ht="15">
      <c r="E53" s="11"/>
    </row>
    <row r="54" ht="15">
      <c r="E54" s="11"/>
    </row>
    <row r="55" ht="15">
      <c r="E55" s="11"/>
    </row>
    <row r="56" ht="15">
      <c r="E56" s="11"/>
    </row>
    <row r="57" ht="15">
      <c r="E57" s="11"/>
    </row>
    <row r="58" ht="15">
      <c r="E58" s="11"/>
    </row>
    <row r="59" ht="15">
      <c r="E59" s="11"/>
    </row>
    <row r="60" ht="15">
      <c r="E60" s="11"/>
    </row>
    <row r="61" ht="15">
      <c r="E61" s="11"/>
    </row>
    <row r="62" ht="15">
      <c r="E62" s="11"/>
    </row>
    <row r="63" ht="15">
      <c r="E63" s="11"/>
    </row>
    <row r="64" ht="15">
      <c r="E64" s="11"/>
    </row>
    <row r="65" ht="15">
      <c r="E65" s="11"/>
    </row>
    <row r="66" ht="15">
      <c r="E66" s="11"/>
    </row>
    <row r="67" ht="15">
      <c r="E67" s="11"/>
    </row>
    <row r="68" ht="15">
      <c r="E68" s="11"/>
    </row>
    <row r="69" ht="15">
      <c r="E69" s="11"/>
    </row>
    <row r="70" ht="15">
      <c r="E70" s="11"/>
    </row>
    <row r="71" ht="15">
      <c r="E71" s="11"/>
    </row>
    <row r="72" ht="15">
      <c r="E72" s="11"/>
    </row>
    <row r="73" ht="15">
      <c r="E73" s="11"/>
    </row>
    <row r="74" ht="15">
      <c r="E74" s="11"/>
    </row>
    <row r="75" ht="15">
      <c r="E75" s="11"/>
    </row>
    <row r="76" ht="15">
      <c r="E76" s="11"/>
    </row>
    <row r="77" ht="15">
      <c r="E77" s="11"/>
    </row>
    <row r="78" ht="15">
      <c r="E78" s="11"/>
    </row>
    <row r="79" ht="15">
      <c r="E79" s="11"/>
    </row>
    <row r="80" ht="15">
      <c r="E80" s="11"/>
    </row>
    <row r="81" ht="15">
      <c r="E81" s="11"/>
    </row>
    <row r="82" ht="15">
      <c r="E82" s="11"/>
    </row>
    <row r="83" ht="15">
      <c r="E83" s="11"/>
    </row>
    <row r="84" ht="15">
      <c r="E84" s="11"/>
    </row>
    <row r="85" ht="15">
      <c r="E85" s="11"/>
    </row>
    <row r="86" ht="15">
      <c r="E86" s="11"/>
    </row>
    <row r="87" ht="15">
      <c r="E87" s="11"/>
    </row>
    <row r="88" ht="15">
      <c r="E88" s="11"/>
    </row>
    <row r="89" ht="15">
      <c r="E89" s="11"/>
    </row>
    <row r="90" ht="15">
      <c r="E90" s="11"/>
    </row>
    <row r="91" ht="15">
      <c r="E91" s="11"/>
    </row>
    <row r="92" ht="15">
      <c r="E92" s="11"/>
    </row>
    <row r="93" ht="15">
      <c r="E93" s="11"/>
    </row>
    <row r="94" ht="15">
      <c r="E94" s="11"/>
    </row>
    <row r="95" ht="15">
      <c r="E95" s="11"/>
    </row>
    <row r="96" ht="15">
      <c r="E96" s="11"/>
    </row>
    <row r="97" ht="15">
      <c r="E97" s="11"/>
    </row>
    <row r="98" ht="15">
      <c r="E98" s="11"/>
    </row>
    <row r="99" ht="15">
      <c r="E99" s="11"/>
    </row>
    <row r="100" ht="15">
      <c r="E100" s="11"/>
    </row>
    <row r="101" ht="15">
      <c r="E101" s="11"/>
    </row>
    <row r="102" ht="15">
      <c r="E102" s="11"/>
    </row>
    <row r="103" ht="15">
      <c r="E103" s="11"/>
    </row>
    <row r="104" ht="15">
      <c r="E104" s="11"/>
    </row>
    <row r="105" ht="15">
      <c r="E105" s="11"/>
    </row>
    <row r="106" ht="15">
      <c r="E106" s="11"/>
    </row>
    <row r="107" ht="15">
      <c r="E107" s="11"/>
    </row>
    <row r="108" ht="15">
      <c r="E108" s="11"/>
    </row>
    <row r="109" ht="15">
      <c r="E109" s="11"/>
    </row>
    <row r="110" ht="15">
      <c r="E110" s="11"/>
    </row>
    <row r="111" ht="15">
      <c r="E111" s="11"/>
    </row>
    <row r="112" ht="15">
      <c r="E112" s="11"/>
    </row>
    <row r="113" ht="15">
      <c r="E113" s="11"/>
    </row>
    <row r="114" ht="15">
      <c r="E114" s="11"/>
    </row>
    <row r="115" ht="15">
      <c r="E115" s="11"/>
    </row>
    <row r="116" ht="15">
      <c r="E116" s="11"/>
    </row>
    <row r="117" ht="15">
      <c r="E117" s="11"/>
    </row>
    <row r="118" ht="15">
      <c r="E118" s="11"/>
    </row>
    <row r="119" ht="15">
      <c r="E119" s="11"/>
    </row>
    <row r="120" ht="15">
      <c r="E120" s="11"/>
    </row>
    <row r="121" ht="15">
      <c r="E121" s="11"/>
    </row>
    <row r="122" ht="15">
      <c r="E122" s="11"/>
    </row>
    <row r="123" ht="15">
      <c r="E123" s="11"/>
    </row>
    <row r="124" ht="15">
      <c r="E124" s="11"/>
    </row>
    <row r="125" ht="15">
      <c r="E125" s="11"/>
    </row>
    <row r="126" ht="15">
      <c r="E126" s="11"/>
    </row>
    <row r="127" ht="15">
      <c r="E127" s="11"/>
    </row>
    <row r="128" ht="15">
      <c r="E128" s="11"/>
    </row>
    <row r="129" ht="15">
      <c r="E129" s="11"/>
    </row>
    <row r="130" ht="15">
      <c r="E130" s="11"/>
    </row>
    <row r="131" ht="15">
      <c r="E131" s="11"/>
    </row>
    <row r="132" ht="15">
      <c r="E132" s="11"/>
    </row>
    <row r="133" ht="15">
      <c r="E133" s="11"/>
    </row>
    <row r="134" ht="15">
      <c r="E134" s="11"/>
    </row>
    <row r="135" ht="15">
      <c r="E135" s="11"/>
    </row>
    <row r="136" ht="15">
      <c r="E136" s="11"/>
    </row>
    <row r="137" ht="15">
      <c r="E137" s="11"/>
    </row>
    <row r="138" ht="15">
      <c r="E138" s="11"/>
    </row>
    <row r="139" ht="15">
      <c r="E139" s="11"/>
    </row>
    <row r="140" ht="15">
      <c r="E140" s="11"/>
    </row>
    <row r="141" ht="15">
      <c r="E141" s="11"/>
    </row>
    <row r="142" ht="15">
      <c r="E142" s="11"/>
    </row>
  </sheetData>
  <sheetProtection selectLockedCells="1" selectUnlockedCells="1"/>
  <mergeCells count="5">
    <mergeCell ref="A4:M4"/>
    <mergeCell ref="A2:M2"/>
    <mergeCell ref="A3:M3"/>
    <mergeCell ref="A5:M5"/>
    <mergeCell ref="A12:E12"/>
  </mergeCells>
  <printOptions/>
  <pageMargins left="0.5201388888888889" right="0.4097222222222222" top="0.33" bottom="0.44" header="0.3" footer="0.39"/>
  <pageSetup fitToHeight="0" fitToWidth="1" horizontalDpi="360" verticalDpi="36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Engenharia</dc:creator>
  <cp:keywords/>
  <dc:description/>
  <cp:lastModifiedBy>Eliana</cp:lastModifiedBy>
  <cp:lastPrinted>2022-02-14T17:29:23Z</cp:lastPrinted>
  <dcterms:created xsi:type="dcterms:W3CDTF">2020-05-28T20:46:40Z</dcterms:created>
  <dcterms:modified xsi:type="dcterms:W3CDTF">2022-02-14T17:31:38Z</dcterms:modified>
  <cp:category/>
  <cp:version/>
  <cp:contentType/>
  <cp:contentStatus/>
</cp:coreProperties>
</file>